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E:\003 แข่งทักษะ งานโยธา\ปี 61\"/>
    </mc:Choice>
  </mc:AlternateContent>
  <xr:revisionPtr revIDLastSave="0" documentId="13_ncr:1_{ECF7FDAF-9F7B-4E1B-A75E-343C570ED376}" xr6:coauthVersionLast="37" xr6:coauthVersionMax="37" xr10:uidLastSave="{00000000-0000-0000-0000-000000000000}"/>
  <bookViews>
    <workbookView xWindow="90" yWindow="195" windowWidth="15600" windowHeight="5010" xr2:uid="{00000000-000D-0000-FFFF-FFFF00000000}"/>
  </bookViews>
  <sheets>
    <sheet name="ปะหน้า" sheetId="26" r:id="rId1"/>
    <sheet name="ลงทะเบียน" sheetId="9" r:id="rId2"/>
    <sheet name="ส่งงาน" sheetId="7" r:id="rId3"/>
    <sheet name="slump test (ภาคเช้า)" sheetId="19" r:id="rId4"/>
    <sheet name="เชิงมิติ (เช้า)" sheetId="4" r:id="rId5"/>
    <sheet name="กำลังอัด (เช้า) " sheetId="16" r:id="rId6"/>
    <sheet name="slump test (ภาคบ่าย)" sheetId="24" r:id="rId7"/>
    <sheet name="เชิงมิติ (บ่าย)" sheetId="23" r:id="rId8"/>
    <sheet name="กำลังอัด (บ่าย)" sheetId="25" r:id="rId9"/>
    <sheet name="สรุป" sheetId="22" r:id="rId10"/>
    <sheet name="ใบประกาศ" sheetId="10" r:id="rId11"/>
  </sheets>
  <externalReferences>
    <externalReference r:id="rId12"/>
  </externalReferences>
  <definedNames>
    <definedName name="_xlnm.Print_Area" localSheetId="8">'กำลังอัด (บ่าย)'!$A$1:$S$31</definedName>
    <definedName name="_xlnm.Print_Area" localSheetId="0">ปะหน้า!$A$1:$G$3</definedName>
    <definedName name="_xlnm.Print_Area" localSheetId="1">ลงทะเบียน!$A$1:$G$53</definedName>
    <definedName name="_xlnm.Print_Titles" localSheetId="0">ปะหน้า!$1:$3</definedName>
    <definedName name="_xlnm.Print_Titles" localSheetId="1">ลงทะเบียน!$1:$5</definedName>
    <definedName name="_xlnm.Print_Titles" localSheetId="2">ส่งงาน!$1:$5</definedName>
  </definedNames>
  <calcPr calcId="162913"/>
</workbook>
</file>

<file path=xl/calcChain.xml><?xml version="1.0" encoding="utf-8"?>
<calcChain xmlns="http://schemas.openxmlformats.org/spreadsheetml/2006/main">
  <c r="B26" i="22" l="1"/>
  <c r="B25" i="22"/>
  <c r="B24" i="22"/>
  <c r="B23" i="22"/>
  <c r="B22" i="22"/>
  <c r="B21" i="22"/>
  <c r="B20" i="22"/>
  <c r="C20" i="22"/>
  <c r="D20" i="22"/>
  <c r="C21" i="22"/>
  <c r="D21" i="22"/>
  <c r="C22" i="22"/>
  <c r="E22" i="22" s="1"/>
  <c r="D22" i="22"/>
  <c r="C23" i="22"/>
  <c r="D23" i="22"/>
  <c r="C24" i="22"/>
  <c r="D24" i="22"/>
  <c r="C25" i="22"/>
  <c r="D25" i="22"/>
  <c r="C26" i="22"/>
  <c r="E26" i="22" s="1"/>
  <c r="D26" i="22"/>
  <c r="K29" i="25"/>
  <c r="K28" i="25"/>
  <c r="B26" i="25"/>
  <c r="B25" i="25"/>
  <c r="B24" i="25"/>
  <c r="B23" i="25"/>
  <c r="B22" i="25"/>
  <c r="B21" i="25"/>
  <c r="B20" i="25"/>
  <c r="F20" i="25"/>
  <c r="J20" i="25" s="1"/>
  <c r="G20" i="25"/>
  <c r="P20" i="25" s="1"/>
  <c r="H20" i="25"/>
  <c r="Q20" i="25" s="1"/>
  <c r="N20" i="25"/>
  <c r="K20" i="25" s="1"/>
  <c r="F21" i="25"/>
  <c r="G21" i="25"/>
  <c r="P21" i="25" s="1"/>
  <c r="H21" i="25"/>
  <c r="Q21" i="25" s="1"/>
  <c r="J21" i="25"/>
  <c r="O21" i="25"/>
  <c r="F22" i="25"/>
  <c r="O22" i="25" s="1"/>
  <c r="G22" i="25"/>
  <c r="H22" i="25"/>
  <c r="Q22" i="25" s="1"/>
  <c r="P22" i="25"/>
  <c r="F23" i="25"/>
  <c r="N23" i="25" s="1"/>
  <c r="K23" i="25" s="1"/>
  <c r="G23" i="25"/>
  <c r="P23" i="25" s="1"/>
  <c r="H23" i="25"/>
  <c r="Q23" i="25"/>
  <c r="F24" i="25"/>
  <c r="J24" i="25" s="1"/>
  <c r="G24" i="25"/>
  <c r="P24" i="25" s="1"/>
  <c r="H24" i="25"/>
  <c r="Q24" i="25" s="1"/>
  <c r="F25" i="25"/>
  <c r="G25" i="25"/>
  <c r="P25" i="25" s="1"/>
  <c r="H25" i="25"/>
  <c r="N25" i="25" s="1"/>
  <c r="K25" i="25" s="1"/>
  <c r="J25" i="25"/>
  <c r="O25" i="25"/>
  <c r="F26" i="25"/>
  <c r="O26" i="25" s="1"/>
  <c r="G26" i="25"/>
  <c r="H26" i="25"/>
  <c r="Q26" i="25" s="1"/>
  <c r="P26" i="25"/>
  <c r="B27" i="23"/>
  <c r="B26" i="23"/>
  <c r="B25" i="23"/>
  <c r="B24" i="23"/>
  <c r="B23" i="23"/>
  <c r="B22" i="23"/>
  <c r="B21" i="23"/>
  <c r="H21" i="23"/>
  <c r="K21" i="23"/>
  <c r="N21" i="23"/>
  <c r="Y21" i="23" s="1"/>
  <c r="Q21" i="23"/>
  <c r="T21" i="23"/>
  <c r="W21" i="23"/>
  <c r="Z21" i="23" s="1"/>
  <c r="X21" i="23"/>
  <c r="H22" i="23"/>
  <c r="K22" i="23"/>
  <c r="N22" i="23"/>
  <c r="Y22" i="23" s="1"/>
  <c r="Q22" i="23"/>
  <c r="T22" i="23"/>
  <c r="Z22" i="23" s="1"/>
  <c r="W22" i="23"/>
  <c r="H23" i="23"/>
  <c r="X23" i="23" s="1"/>
  <c r="K23" i="23"/>
  <c r="N23" i="23"/>
  <c r="Q23" i="23"/>
  <c r="T23" i="23"/>
  <c r="W23" i="23"/>
  <c r="Z23" i="23" s="1"/>
  <c r="H24" i="23"/>
  <c r="K24" i="23"/>
  <c r="N24" i="23"/>
  <c r="Q24" i="23"/>
  <c r="Y24" i="23" s="1"/>
  <c r="T24" i="23"/>
  <c r="Z24" i="23" s="1"/>
  <c r="W24" i="23"/>
  <c r="H25" i="23"/>
  <c r="X25" i="23" s="1"/>
  <c r="K25" i="23"/>
  <c r="N25" i="23"/>
  <c r="Q25" i="23"/>
  <c r="T25" i="23"/>
  <c r="W25" i="23"/>
  <c r="H26" i="23"/>
  <c r="X26" i="23" s="1"/>
  <c r="K26" i="23"/>
  <c r="N26" i="23"/>
  <c r="Q26" i="23"/>
  <c r="Y26" i="23" s="1"/>
  <c r="T26" i="23"/>
  <c r="Z26" i="23" s="1"/>
  <c r="W26" i="23"/>
  <c r="H27" i="23"/>
  <c r="K27" i="23"/>
  <c r="N27" i="23"/>
  <c r="Q27" i="23"/>
  <c r="T27" i="23"/>
  <c r="W27" i="23"/>
  <c r="Z27" i="23" s="1"/>
  <c r="X27" i="23"/>
  <c r="K29" i="16"/>
  <c r="K28" i="16"/>
  <c r="B26" i="16"/>
  <c r="B25" i="16"/>
  <c r="B24" i="16"/>
  <c r="B23" i="16"/>
  <c r="B22" i="16"/>
  <c r="B21" i="16"/>
  <c r="B20" i="16"/>
  <c r="F20" i="16"/>
  <c r="G20" i="16"/>
  <c r="H20" i="16"/>
  <c r="J20" i="16"/>
  <c r="P20" i="16"/>
  <c r="Q20" i="16"/>
  <c r="F21" i="16"/>
  <c r="G21" i="16"/>
  <c r="P21" i="16" s="1"/>
  <c r="H21" i="16"/>
  <c r="Q21" i="16" s="1"/>
  <c r="J21" i="16"/>
  <c r="N21" i="16"/>
  <c r="K21" i="16" s="1"/>
  <c r="L21" i="16" s="1"/>
  <c r="O21" i="16"/>
  <c r="F22" i="16"/>
  <c r="N22" i="16" s="1"/>
  <c r="K22" i="16" s="1"/>
  <c r="G22" i="16"/>
  <c r="H22" i="16"/>
  <c r="Q22" i="16" s="1"/>
  <c r="P22" i="16"/>
  <c r="F23" i="16"/>
  <c r="N23" i="16" s="1"/>
  <c r="K23" i="16" s="1"/>
  <c r="L23" i="16" s="1"/>
  <c r="G23" i="16"/>
  <c r="P23" i="16" s="1"/>
  <c r="H23" i="16"/>
  <c r="Q23" i="16"/>
  <c r="F24" i="16"/>
  <c r="J24" i="16" s="1"/>
  <c r="G24" i="16"/>
  <c r="P24" i="16" s="1"/>
  <c r="H24" i="16"/>
  <c r="Q24" i="16" s="1"/>
  <c r="F25" i="16"/>
  <c r="G25" i="16"/>
  <c r="P25" i="16" s="1"/>
  <c r="H25" i="16"/>
  <c r="Q25" i="16" s="1"/>
  <c r="J25" i="16"/>
  <c r="N25" i="16"/>
  <c r="K25" i="16" s="1"/>
  <c r="O25" i="16"/>
  <c r="F26" i="16"/>
  <c r="N26" i="16" s="1"/>
  <c r="K26" i="16" s="1"/>
  <c r="L26" i="16" s="1"/>
  <c r="G26" i="16"/>
  <c r="H26" i="16"/>
  <c r="Q26" i="16" s="1"/>
  <c r="P26" i="16"/>
  <c r="H26" i="24"/>
  <c r="F26" i="24"/>
  <c r="D26" i="24"/>
  <c r="B26" i="24"/>
  <c r="H25" i="24"/>
  <c r="F25" i="24"/>
  <c r="D25" i="24"/>
  <c r="B25" i="24"/>
  <c r="H24" i="24"/>
  <c r="F24" i="24"/>
  <c r="D24" i="24"/>
  <c r="B24" i="24"/>
  <c r="H23" i="24"/>
  <c r="F23" i="24"/>
  <c r="D23" i="24"/>
  <c r="B23" i="24"/>
  <c r="H22" i="24"/>
  <c r="F22" i="24"/>
  <c r="D22" i="24"/>
  <c r="B22" i="24"/>
  <c r="H21" i="24"/>
  <c r="F21" i="24"/>
  <c r="D21" i="24"/>
  <c r="B21" i="24"/>
  <c r="H20" i="24"/>
  <c r="F20" i="24"/>
  <c r="D20" i="24"/>
  <c r="B20" i="24"/>
  <c r="B27" i="4"/>
  <c r="B26" i="4"/>
  <c r="B25" i="4"/>
  <c r="B24" i="4"/>
  <c r="B23" i="4"/>
  <c r="B22" i="4"/>
  <c r="B21" i="4"/>
  <c r="H27" i="4"/>
  <c r="X27" i="4" s="1"/>
  <c r="K27" i="4"/>
  <c r="N27" i="4"/>
  <c r="Q27" i="4"/>
  <c r="T27" i="4"/>
  <c r="W27" i="4"/>
  <c r="Y27" i="4"/>
  <c r="AJ27" i="4"/>
  <c r="H21" i="4"/>
  <c r="K21" i="4"/>
  <c r="N21" i="4"/>
  <c r="Y21" i="4" s="1"/>
  <c r="Q21" i="4"/>
  <c r="T21" i="4"/>
  <c r="W21" i="4"/>
  <c r="AJ21" i="4" s="1"/>
  <c r="X21" i="4"/>
  <c r="H22" i="4"/>
  <c r="X22" i="4" s="1"/>
  <c r="K22" i="4"/>
  <c r="N22" i="4"/>
  <c r="Q22" i="4"/>
  <c r="Y22" i="4" s="1"/>
  <c r="T22" i="4"/>
  <c r="W22" i="4"/>
  <c r="AJ22" i="4"/>
  <c r="H23" i="4"/>
  <c r="K23" i="4"/>
  <c r="N23" i="4"/>
  <c r="Y23" i="4" s="1"/>
  <c r="Q23" i="4"/>
  <c r="T23" i="4"/>
  <c r="W23" i="4"/>
  <c r="AJ23" i="4" s="1"/>
  <c r="X23" i="4"/>
  <c r="H24" i="4"/>
  <c r="X24" i="4" s="1"/>
  <c r="K24" i="4"/>
  <c r="N24" i="4"/>
  <c r="Q24" i="4"/>
  <c r="T24" i="4"/>
  <c r="AJ24" i="4" s="1"/>
  <c r="W24" i="4"/>
  <c r="Y24" i="4"/>
  <c r="H25" i="4"/>
  <c r="K25" i="4"/>
  <c r="N25" i="4"/>
  <c r="Y25" i="4" s="1"/>
  <c r="Q25" i="4"/>
  <c r="T25" i="4"/>
  <c r="W25" i="4"/>
  <c r="AJ25" i="4" s="1"/>
  <c r="X25" i="4"/>
  <c r="H26" i="4"/>
  <c r="X26" i="4" s="1"/>
  <c r="K26" i="4"/>
  <c r="N26" i="4"/>
  <c r="Q26" i="4"/>
  <c r="T26" i="4"/>
  <c r="AJ26" i="4" s="1"/>
  <c r="W26" i="4"/>
  <c r="Y26" i="4"/>
  <c r="B26" i="19"/>
  <c r="B25" i="19"/>
  <c r="B24" i="19"/>
  <c r="B23" i="19"/>
  <c r="B22" i="19"/>
  <c r="B21" i="19"/>
  <c r="B20" i="19"/>
  <c r="D20" i="19"/>
  <c r="F20" i="19"/>
  <c r="H20" i="19"/>
  <c r="D21" i="19"/>
  <c r="F21" i="19"/>
  <c r="H21" i="19"/>
  <c r="D22" i="19"/>
  <c r="F22" i="19"/>
  <c r="H22" i="19"/>
  <c r="D23" i="19"/>
  <c r="F23" i="19"/>
  <c r="H23" i="19"/>
  <c r="D24" i="19"/>
  <c r="F24" i="19"/>
  <c r="H24" i="19"/>
  <c r="D25" i="19"/>
  <c r="F25" i="19"/>
  <c r="H25" i="19"/>
  <c r="D26" i="19"/>
  <c r="F26" i="19"/>
  <c r="H26" i="19"/>
  <c r="E23" i="22" l="1"/>
  <c r="E24" i="22"/>
  <c r="E20" i="22"/>
  <c r="E25" i="22"/>
  <c r="E21" i="22"/>
  <c r="L23" i="25"/>
  <c r="L20" i="25"/>
  <c r="L25" i="25"/>
  <c r="N24" i="25"/>
  <c r="K24" i="25" s="1"/>
  <c r="L24" i="25" s="1"/>
  <c r="J26" i="25"/>
  <c r="J22" i="25"/>
  <c r="N26" i="25"/>
  <c r="K26" i="25" s="1"/>
  <c r="L26" i="25" s="1"/>
  <c r="Q25" i="25"/>
  <c r="O23" i="25"/>
  <c r="J23" i="25"/>
  <c r="N22" i="25"/>
  <c r="K22" i="25" s="1"/>
  <c r="L22" i="25" s="1"/>
  <c r="N21" i="25"/>
  <c r="K21" i="25" s="1"/>
  <c r="L21" i="25" s="1"/>
  <c r="O24" i="25"/>
  <c r="O20" i="25"/>
  <c r="Y27" i="23"/>
  <c r="X24" i="23"/>
  <c r="Y25" i="23"/>
  <c r="X22" i="23"/>
  <c r="Z25" i="23"/>
  <c r="Y23" i="23"/>
  <c r="L25" i="16"/>
  <c r="L22" i="16"/>
  <c r="N24" i="16"/>
  <c r="K24" i="16" s="1"/>
  <c r="L24" i="16" s="1"/>
  <c r="J22" i="16"/>
  <c r="O26" i="16"/>
  <c r="J26" i="16"/>
  <c r="O22" i="16"/>
  <c r="O23" i="16"/>
  <c r="J23" i="16"/>
  <c r="N20" i="16"/>
  <c r="K20" i="16" s="1"/>
  <c r="L20" i="16" s="1"/>
  <c r="O24" i="16"/>
  <c r="O20" i="16"/>
  <c r="A2" i="9"/>
  <c r="L4" i="25"/>
  <c r="L4" i="16"/>
  <c r="A3" i="9"/>
  <c r="C25" i="7"/>
  <c r="C24" i="7"/>
  <c r="A24" i="7"/>
  <c r="A25" i="7" s="1"/>
  <c r="B24" i="7"/>
  <c r="B25" i="7"/>
  <c r="C23" i="7"/>
  <c r="C22" i="7"/>
  <c r="C21" i="7"/>
  <c r="C20" i="7"/>
  <c r="C19" i="7"/>
  <c r="A19" i="7"/>
  <c r="B19" i="7"/>
  <c r="A20" i="7"/>
  <c r="A21" i="7" s="1"/>
  <c r="A22" i="7" s="1"/>
  <c r="A23" i="7" s="1"/>
  <c r="B20" i="7"/>
  <c r="B21" i="7"/>
  <c r="B22" i="7"/>
  <c r="B23" i="7"/>
  <c r="B19" i="22" l="1"/>
  <c r="C14" i="22" l="1"/>
  <c r="T20" i="4" l="1"/>
  <c r="Q13" i="4"/>
  <c r="B19" i="25" l="1"/>
  <c r="B20" i="23"/>
  <c r="H20" i="23"/>
  <c r="K20" i="23"/>
  <c r="N20" i="23"/>
  <c r="Q20" i="23"/>
  <c r="T20" i="23"/>
  <c r="W20" i="23"/>
  <c r="H18" i="23"/>
  <c r="K18" i="23"/>
  <c r="N18" i="23"/>
  <c r="Q18" i="23"/>
  <c r="T18" i="23"/>
  <c r="W18" i="23"/>
  <c r="B19" i="16"/>
  <c r="B19" i="24"/>
  <c r="D19" i="24"/>
  <c r="F19" i="24"/>
  <c r="H19" i="24"/>
  <c r="B20" i="4"/>
  <c r="H20" i="4"/>
  <c r="K20" i="4"/>
  <c r="N20" i="4"/>
  <c r="Q20" i="4"/>
  <c r="W20" i="4"/>
  <c r="AJ20" i="4" s="1"/>
  <c r="B19" i="19"/>
  <c r="D19" i="19"/>
  <c r="F19" i="19"/>
  <c r="H19" i="19"/>
  <c r="C18" i="7"/>
  <c r="B18" i="7"/>
  <c r="Z20" i="23" l="1"/>
  <c r="H19" i="25" s="1"/>
  <c r="Y20" i="23"/>
  <c r="G19" i="25" s="1"/>
  <c r="X20" i="23"/>
  <c r="F19" i="25" s="1"/>
  <c r="Y18" i="23"/>
  <c r="G17" i="25" s="1"/>
  <c r="H19" i="16"/>
  <c r="Y20" i="4"/>
  <c r="G19" i="16"/>
  <c r="X20" i="4"/>
  <c r="F19" i="16" s="1"/>
  <c r="Z18" i="23"/>
  <c r="H17" i="25" s="1"/>
  <c r="X18" i="23"/>
  <c r="F17" i="25" s="1"/>
  <c r="J17" i="25" s="1"/>
  <c r="T10" i="23"/>
  <c r="B12" i="22"/>
  <c r="N19" i="16" l="1"/>
  <c r="K19" i="16" s="1"/>
  <c r="J19" i="25"/>
  <c r="J19" i="16"/>
  <c r="N19" i="25"/>
  <c r="K19" i="25" s="1"/>
  <c r="H15" i="4"/>
  <c r="C7" i="7"/>
  <c r="A2" i="19" l="1"/>
  <c r="B8" i="16" l="1"/>
  <c r="B18" i="25" l="1"/>
  <c r="B17" i="25"/>
  <c r="B16" i="25"/>
  <c r="B15" i="25"/>
  <c r="B14" i="25"/>
  <c r="B13" i="25"/>
  <c r="B12" i="25"/>
  <c r="B11" i="25"/>
  <c r="B10" i="25"/>
  <c r="B9" i="25"/>
  <c r="B8" i="25"/>
  <c r="B7" i="25"/>
  <c r="R5" i="25"/>
  <c r="H18" i="24"/>
  <c r="F18" i="24"/>
  <c r="D18" i="24"/>
  <c r="B18" i="24"/>
  <c r="H17" i="24"/>
  <c r="F17" i="24"/>
  <c r="D17" i="24"/>
  <c r="B17" i="24"/>
  <c r="H16" i="24"/>
  <c r="F16" i="24"/>
  <c r="D16" i="24"/>
  <c r="B16" i="24"/>
  <c r="H15" i="24"/>
  <c r="F15" i="24"/>
  <c r="D15" i="24"/>
  <c r="B15" i="24"/>
  <c r="H14" i="24"/>
  <c r="F14" i="24"/>
  <c r="D14" i="24"/>
  <c r="B14" i="24"/>
  <c r="H13" i="24"/>
  <c r="F13" i="24"/>
  <c r="D13" i="24"/>
  <c r="B13" i="24"/>
  <c r="H12" i="24"/>
  <c r="F12" i="24"/>
  <c r="D12" i="24"/>
  <c r="B12" i="24"/>
  <c r="H11" i="24"/>
  <c r="F11" i="24"/>
  <c r="D11" i="24"/>
  <c r="B11" i="24"/>
  <c r="H10" i="24"/>
  <c r="F10" i="24"/>
  <c r="D10" i="24"/>
  <c r="B10" i="24"/>
  <c r="H9" i="24"/>
  <c r="F9" i="24"/>
  <c r="D9" i="24"/>
  <c r="B9" i="24"/>
  <c r="H8" i="24"/>
  <c r="F8" i="24"/>
  <c r="D8" i="24"/>
  <c r="B8" i="24"/>
  <c r="H7" i="24"/>
  <c r="F7" i="24"/>
  <c r="D7" i="24"/>
  <c r="B7" i="24"/>
  <c r="W19" i="23"/>
  <c r="T19" i="23"/>
  <c r="Q19" i="23"/>
  <c r="N19" i="23"/>
  <c r="K19" i="23"/>
  <c r="H19" i="23"/>
  <c r="B19" i="23"/>
  <c r="B18" i="23"/>
  <c r="W17" i="23"/>
  <c r="T17" i="23"/>
  <c r="Q17" i="23"/>
  <c r="N17" i="23"/>
  <c r="K17" i="23"/>
  <c r="H17" i="23"/>
  <c r="B17" i="23"/>
  <c r="W16" i="23"/>
  <c r="T16" i="23"/>
  <c r="Q16" i="23"/>
  <c r="N16" i="23"/>
  <c r="K16" i="23"/>
  <c r="H16" i="23"/>
  <c r="B16" i="23"/>
  <c r="W15" i="23"/>
  <c r="T15" i="23"/>
  <c r="Q15" i="23"/>
  <c r="N15" i="23"/>
  <c r="K15" i="23"/>
  <c r="H15" i="23"/>
  <c r="B15" i="23"/>
  <c r="W14" i="23"/>
  <c r="T14" i="23"/>
  <c r="Q14" i="23"/>
  <c r="N14" i="23"/>
  <c r="K14" i="23"/>
  <c r="H14" i="23"/>
  <c r="B14" i="23"/>
  <c r="W13" i="23"/>
  <c r="T13" i="23"/>
  <c r="Q13" i="23"/>
  <c r="N13" i="23"/>
  <c r="K13" i="23"/>
  <c r="H13" i="23"/>
  <c r="B13" i="23"/>
  <c r="W12" i="23"/>
  <c r="T12" i="23"/>
  <c r="Q12" i="23"/>
  <c r="N12" i="23"/>
  <c r="K12" i="23"/>
  <c r="H12" i="23"/>
  <c r="B12" i="23"/>
  <c r="W11" i="23"/>
  <c r="T11" i="23"/>
  <c r="Q11" i="23"/>
  <c r="N11" i="23"/>
  <c r="K11" i="23"/>
  <c r="H11" i="23"/>
  <c r="B11" i="23"/>
  <c r="W10" i="23"/>
  <c r="Q10" i="23"/>
  <c r="N10" i="23"/>
  <c r="K10" i="23"/>
  <c r="H10" i="23"/>
  <c r="B10" i="23"/>
  <c r="W9" i="23"/>
  <c r="T9" i="23"/>
  <c r="Q9" i="23"/>
  <c r="N9" i="23"/>
  <c r="K9" i="23"/>
  <c r="H9" i="23"/>
  <c r="B9" i="23"/>
  <c r="W8" i="23"/>
  <c r="T8" i="23"/>
  <c r="Q8" i="23"/>
  <c r="N8" i="23"/>
  <c r="K8" i="23"/>
  <c r="H8" i="23"/>
  <c r="B8" i="23"/>
  <c r="W9" i="4"/>
  <c r="W10" i="4"/>
  <c r="W11" i="4"/>
  <c r="W12" i="4"/>
  <c r="W13" i="4"/>
  <c r="W14" i="4"/>
  <c r="W15" i="4"/>
  <c r="W16" i="4"/>
  <c r="W17" i="4"/>
  <c r="W18" i="4"/>
  <c r="W19" i="4"/>
  <c r="W8" i="4"/>
  <c r="T9" i="4"/>
  <c r="T10" i="4"/>
  <c r="T11" i="4"/>
  <c r="T12" i="4"/>
  <c r="T13" i="4"/>
  <c r="T14" i="4"/>
  <c r="T15" i="4"/>
  <c r="T16" i="4"/>
  <c r="T17" i="4"/>
  <c r="T18" i="4"/>
  <c r="T19" i="4"/>
  <c r="T8" i="4"/>
  <c r="Q9" i="4"/>
  <c r="Q10" i="4"/>
  <c r="Q11" i="4"/>
  <c r="Q12" i="4"/>
  <c r="Q14" i="4"/>
  <c r="Q15" i="4"/>
  <c r="Q16" i="4"/>
  <c r="Q17" i="4"/>
  <c r="Q18" i="4"/>
  <c r="Q19" i="4"/>
  <c r="Q8" i="4"/>
  <c r="N8" i="4"/>
  <c r="N11" i="4"/>
  <c r="N12" i="4"/>
  <c r="N13" i="4"/>
  <c r="N14" i="4"/>
  <c r="N15" i="4"/>
  <c r="N16" i="4"/>
  <c r="N17" i="4"/>
  <c r="N18" i="4"/>
  <c r="N19" i="4"/>
  <c r="N9" i="4"/>
  <c r="N10" i="4"/>
  <c r="K9" i="4"/>
  <c r="K10" i="4"/>
  <c r="K11" i="4"/>
  <c r="K12" i="4"/>
  <c r="K13" i="4"/>
  <c r="K14" i="4"/>
  <c r="K15" i="4"/>
  <c r="X15" i="4" s="1"/>
  <c r="K16" i="4"/>
  <c r="K17" i="4"/>
  <c r="K18" i="4"/>
  <c r="K19" i="4"/>
  <c r="K8" i="4"/>
  <c r="H13" i="4"/>
  <c r="H14" i="4"/>
  <c r="H16" i="4"/>
  <c r="H17" i="4"/>
  <c r="H18" i="4"/>
  <c r="H19" i="4"/>
  <c r="H9" i="4"/>
  <c r="H10" i="4"/>
  <c r="H11" i="4"/>
  <c r="H12" i="4"/>
  <c r="H8" i="4"/>
  <c r="A3" i="7"/>
  <c r="Q19" i="25" l="1"/>
  <c r="P19" i="25"/>
  <c r="O19" i="25"/>
  <c r="AJ12" i="4"/>
  <c r="H11" i="16" s="1"/>
  <c r="AJ19" i="4"/>
  <c r="X19" i="4"/>
  <c r="AJ18" i="4"/>
  <c r="Q17" i="25" s="1"/>
  <c r="X18" i="4"/>
  <c r="F17" i="16" s="1"/>
  <c r="J17" i="16" s="1"/>
  <c r="AJ17" i="4"/>
  <c r="Y17" i="4"/>
  <c r="G16" i="16" s="1"/>
  <c r="X17" i="4"/>
  <c r="AJ15" i="4"/>
  <c r="AJ14" i="4"/>
  <c r="H13" i="16" s="1"/>
  <c r="X14" i="4"/>
  <c r="F13" i="16" s="1"/>
  <c r="J13" i="16" s="1"/>
  <c r="AJ11" i="4"/>
  <c r="H10" i="16" s="1"/>
  <c r="X11" i="4"/>
  <c r="AJ9" i="4"/>
  <c r="H8" i="16" s="1"/>
  <c r="Y9" i="4"/>
  <c r="X9" i="4"/>
  <c r="AJ8" i="4"/>
  <c r="AJ10" i="4"/>
  <c r="H9" i="16" s="1"/>
  <c r="X10" i="4"/>
  <c r="F9" i="16" s="1"/>
  <c r="AJ13" i="4"/>
  <c r="Y13" i="4"/>
  <c r="G12" i="16" s="1"/>
  <c r="X13" i="4"/>
  <c r="AJ16" i="4"/>
  <c r="X16" i="4"/>
  <c r="F15" i="16" s="1"/>
  <c r="J15" i="16" s="1"/>
  <c r="X8" i="4"/>
  <c r="F7" i="16" s="1"/>
  <c r="Y19" i="4"/>
  <c r="G18" i="16" s="1"/>
  <c r="Y11" i="4"/>
  <c r="Y15" i="4"/>
  <c r="X12" i="4"/>
  <c r="F11" i="16" s="1"/>
  <c r="Y16" i="4"/>
  <c r="Y12" i="4"/>
  <c r="Y18" i="4"/>
  <c r="G17" i="16" s="1"/>
  <c r="Y14" i="4"/>
  <c r="Y10" i="4"/>
  <c r="Y8" i="4"/>
  <c r="G7" i="16" s="1"/>
  <c r="A3" i="23"/>
  <c r="A3" i="19"/>
  <c r="H17" i="16"/>
  <c r="H16" i="16"/>
  <c r="F14" i="16"/>
  <c r="J14" i="16" s="1"/>
  <c r="F8" i="16"/>
  <c r="F16" i="16"/>
  <c r="J16" i="16" s="1"/>
  <c r="A3" i="16"/>
  <c r="A3" i="24"/>
  <c r="Y8" i="23"/>
  <c r="G7" i="25" s="1"/>
  <c r="X10" i="23"/>
  <c r="F9" i="25" s="1"/>
  <c r="Z10" i="23"/>
  <c r="H9" i="25" s="1"/>
  <c r="Y12" i="23"/>
  <c r="G11" i="25" s="1"/>
  <c r="X14" i="23"/>
  <c r="F13" i="25" s="1"/>
  <c r="J13" i="25" s="1"/>
  <c r="Z14" i="23"/>
  <c r="H13" i="25" s="1"/>
  <c r="Y16" i="23"/>
  <c r="G15" i="25" s="1"/>
  <c r="X9" i="23"/>
  <c r="F8" i="25" s="1"/>
  <c r="Z9" i="23"/>
  <c r="H8" i="25" s="1"/>
  <c r="Y11" i="23"/>
  <c r="G10" i="25" s="1"/>
  <c r="X13" i="23"/>
  <c r="F12" i="25" s="1"/>
  <c r="J12" i="25" s="1"/>
  <c r="Z13" i="23"/>
  <c r="H12" i="25" s="1"/>
  <c r="Y15" i="23"/>
  <c r="G14" i="25" s="1"/>
  <c r="X17" i="23"/>
  <c r="F16" i="25" s="1"/>
  <c r="J16" i="25" s="1"/>
  <c r="Z17" i="23"/>
  <c r="H16" i="25" s="1"/>
  <c r="Y19" i="23"/>
  <c r="G18" i="25" s="1"/>
  <c r="X8" i="23"/>
  <c r="F7" i="25" s="1"/>
  <c r="Z8" i="23"/>
  <c r="H7" i="25" s="1"/>
  <c r="Y10" i="23"/>
  <c r="G9" i="25" s="1"/>
  <c r="X12" i="23"/>
  <c r="F11" i="25" s="1"/>
  <c r="Z12" i="23"/>
  <c r="H11" i="25" s="1"/>
  <c r="Q11" i="25" s="1"/>
  <c r="Y14" i="23"/>
  <c r="G13" i="25" s="1"/>
  <c r="X16" i="23"/>
  <c r="F15" i="25" s="1"/>
  <c r="J15" i="25" s="1"/>
  <c r="Z16" i="23"/>
  <c r="H15" i="25" s="1"/>
  <c r="Y9" i="23"/>
  <c r="G8" i="25" s="1"/>
  <c r="X11" i="23"/>
  <c r="F10" i="25" s="1"/>
  <c r="Z11" i="23"/>
  <c r="H10" i="25" s="1"/>
  <c r="Y13" i="23"/>
  <c r="G12" i="25" s="1"/>
  <c r="X15" i="23"/>
  <c r="F14" i="25" s="1"/>
  <c r="Z15" i="23"/>
  <c r="H14" i="25" s="1"/>
  <c r="Y17" i="23"/>
  <c r="G16" i="25" s="1"/>
  <c r="X19" i="23"/>
  <c r="F18" i="25" s="1"/>
  <c r="J18" i="25" s="1"/>
  <c r="Z19" i="23"/>
  <c r="H18" i="25" s="1"/>
  <c r="O14" i="25" l="1"/>
  <c r="J14" i="25"/>
  <c r="J9" i="25"/>
  <c r="J10" i="25"/>
  <c r="N10" i="25"/>
  <c r="P14" i="25"/>
  <c r="O16" i="25"/>
  <c r="Q7" i="25"/>
  <c r="Q14" i="25"/>
  <c r="J11" i="25"/>
  <c r="J8" i="25"/>
  <c r="P11" i="25"/>
  <c r="P10" i="25"/>
  <c r="Q15" i="25"/>
  <c r="P8" i="25"/>
  <c r="O18" i="25"/>
  <c r="O10" i="25"/>
  <c r="N7" i="25"/>
  <c r="K7" i="25" s="1"/>
  <c r="J7" i="25"/>
  <c r="P9" i="25"/>
  <c r="P15" i="25"/>
  <c r="Q9" i="25"/>
  <c r="Q16" i="25"/>
  <c r="Q18" i="25"/>
  <c r="H18" i="16"/>
  <c r="P16" i="25"/>
  <c r="H15" i="16"/>
  <c r="G15" i="16"/>
  <c r="Q13" i="25"/>
  <c r="O13" i="25"/>
  <c r="H12" i="16"/>
  <c r="F12" i="16"/>
  <c r="Q10" i="25"/>
  <c r="G10" i="16"/>
  <c r="O9" i="25"/>
  <c r="Q8" i="25"/>
  <c r="G8" i="16"/>
  <c r="H7" i="16"/>
  <c r="J7" i="16" s="1"/>
  <c r="H14" i="16"/>
  <c r="P12" i="25"/>
  <c r="G13" i="16"/>
  <c r="F18" i="16"/>
  <c r="O11" i="25"/>
  <c r="O17" i="25"/>
  <c r="O8" i="25"/>
  <c r="F10" i="16"/>
  <c r="O12" i="25"/>
  <c r="P18" i="25"/>
  <c r="P17" i="25"/>
  <c r="G14" i="16"/>
  <c r="G11" i="16"/>
  <c r="N11" i="16" s="1"/>
  <c r="K11" i="16" s="1"/>
  <c r="P7" i="25"/>
  <c r="G9" i="16"/>
  <c r="J9" i="16" s="1"/>
  <c r="Q12" i="25"/>
  <c r="N14" i="25"/>
  <c r="K14" i="25" s="1"/>
  <c r="P13" i="25"/>
  <c r="N11" i="25"/>
  <c r="K11" i="25" s="1"/>
  <c r="N16" i="16"/>
  <c r="K16" i="16" s="1"/>
  <c r="N17" i="16"/>
  <c r="K17" i="16" s="1"/>
  <c r="A3" i="25"/>
  <c r="A3" i="22"/>
  <c r="B18" i="22"/>
  <c r="B17" i="22"/>
  <c r="B16" i="22"/>
  <c r="B15" i="22"/>
  <c r="B14" i="22"/>
  <c r="B13" i="22"/>
  <c r="B11" i="22"/>
  <c r="B10" i="22"/>
  <c r="B9" i="22"/>
  <c r="B8" i="22"/>
  <c r="B7" i="22"/>
  <c r="A2" i="22"/>
  <c r="B7" i="16"/>
  <c r="A2" i="7"/>
  <c r="B17" i="16"/>
  <c r="B16" i="16"/>
  <c r="D7" i="19"/>
  <c r="B7" i="19"/>
  <c r="N8" i="16" l="1"/>
  <c r="K8" i="16" s="1"/>
  <c r="N7" i="16"/>
  <c r="K7" i="16" s="1"/>
  <c r="N12" i="16"/>
  <c r="K12" i="16" s="1"/>
  <c r="N10" i="16"/>
  <c r="K10" i="16" s="1"/>
  <c r="J10" i="16"/>
  <c r="J18" i="16"/>
  <c r="N18" i="16"/>
  <c r="K18" i="16" s="1"/>
  <c r="N17" i="25"/>
  <c r="K17" i="25" s="1"/>
  <c r="N16" i="25"/>
  <c r="K16" i="25" s="1"/>
  <c r="N15" i="16"/>
  <c r="K15" i="16" s="1"/>
  <c r="N14" i="16"/>
  <c r="K14" i="16" s="1"/>
  <c r="N13" i="16"/>
  <c r="K13" i="16" s="1"/>
  <c r="N13" i="25"/>
  <c r="K13" i="25" s="1"/>
  <c r="J12" i="16"/>
  <c r="K10" i="25"/>
  <c r="N9" i="25"/>
  <c r="K9" i="25" s="1"/>
  <c r="N8" i="25"/>
  <c r="K8" i="25" s="1"/>
  <c r="J8" i="16"/>
  <c r="N12" i="25"/>
  <c r="K12" i="25" s="1"/>
  <c r="N18" i="25"/>
  <c r="K18" i="25" s="1"/>
  <c r="N9" i="16"/>
  <c r="K9" i="16" s="1"/>
  <c r="J11" i="16"/>
  <c r="O7" i="25"/>
  <c r="O15" i="25"/>
  <c r="N15" i="25"/>
  <c r="K15" i="25" s="1"/>
  <c r="A2" i="16"/>
  <c r="A2" i="25" s="1"/>
  <c r="A2" i="24"/>
  <c r="A2" i="23"/>
  <c r="H18" i="19"/>
  <c r="H17" i="19"/>
  <c r="H16" i="19"/>
  <c r="H15" i="19"/>
  <c r="H14" i="19"/>
  <c r="H13" i="19"/>
  <c r="H12" i="19"/>
  <c r="H11" i="19"/>
  <c r="H10" i="19"/>
  <c r="H9" i="19"/>
  <c r="H8" i="19"/>
  <c r="H7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D8" i="19"/>
  <c r="D9" i="19"/>
  <c r="D10" i="19"/>
  <c r="D11" i="19"/>
  <c r="D12" i="19"/>
  <c r="D13" i="19"/>
  <c r="D14" i="19"/>
  <c r="D15" i="19"/>
  <c r="D16" i="19"/>
  <c r="D17" i="19"/>
  <c r="D18" i="19"/>
  <c r="C11" i="7"/>
  <c r="A3" i="4"/>
  <c r="A2" i="4"/>
  <c r="B18" i="19" l="1"/>
  <c r="B17" i="19"/>
  <c r="B16" i="19"/>
  <c r="B15" i="19"/>
  <c r="B14" i="19"/>
  <c r="B13" i="19"/>
  <c r="B12" i="19"/>
  <c r="B11" i="19"/>
  <c r="B10" i="19"/>
  <c r="B9" i="19"/>
  <c r="B8" i="19"/>
  <c r="L19" i="25" l="1"/>
  <c r="D19" i="22" s="1"/>
  <c r="L14" i="25"/>
  <c r="D14" i="22" s="1"/>
  <c r="L11" i="25"/>
  <c r="D11" i="22" s="1"/>
  <c r="L13" i="25"/>
  <c r="D13" i="22" s="1"/>
  <c r="L12" i="25"/>
  <c r="D12" i="22" s="1"/>
  <c r="L8" i="25"/>
  <c r="L9" i="25"/>
  <c r="D9" i="22" s="1"/>
  <c r="L16" i="25"/>
  <c r="D16" i="22" s="1"/>
  <c r="L18" i="25"/>
  <c r="D18" i="22" s="1"/>
  <c r="L10" i="25"/>
  <c r="D10" i="22" s="1"/>
  <c r="L17" i="25"/>
  <c r="D17" i="22" s="1"/>
  <c r="L15" i="25"/>
  <c r="D15" i="22" s="1"/>
  <c r="L7" i="25"/>
  <c r="D7" i="22" s="1"/>
  <c r="R5" i="16"/>
  <c r="P19" i="16" l="1"/>
  <c r="Q19" i="16"/>
  <c r="O19" i="16"/>
  <c r="D8" i="22"/>
  <c r="B18" i="16"/>
  <c r="B15" i="16"/>
  <c r="B14" i="16"/>
  <c r="B13" i="16"/>
  <c r="B12" i="16"/>
  <c r="B11" i="16"/>
  <c r="B10" i="16"/>
  <c r="B9" i="16"/>
  <c r="Q17" i="16" l="1"/>
  <c r="Q11" i="16"/>
  <c r="Q16" i="16"/>
  <c r="P17" i="16"/>
  <c r="P16" i="16"/>
  <c r="P14" i="16"/>
  <c r="O12" i="16"/>
  <c r="O10" i="16"/>
  <c r="Q9" i="16" l="1"/>
  <c r="Q8" i="16"/>
  <c r="Q18" i="16"/>
  <c r="Q10" i="16"/>
  <c r="Q13" i="16"/>
  <c r="Q15" i="16"/>
  <c r="Q12" i="16"/>
  <c r="Q14" i="16"/>
  <c r="Q7" i="16"/>
  <c r="P12" i="16"/>
  <c r="P18" i="16"/>
  <c r="P13" i="16"/>
  <c r="P11" i="16"/>
  <c r="P15" i="16"/>
  <c r="P10" i="16"/>
  <c r="P9" i="16"/>
  <c r="P8" i="16"/>
  <c r="P7" i="16"/>
  <c r="O14" i="16"/>
  <c r="O16" i="16"/>
  <c r="O15" i="16"/>
  <c r="O17" i="16"/>
  <c r="O9" i="16"/>
  <c r="O8" i="16"/>
  <c r="O18" i="16"/>
  <c r="O11" i="16"/>
  <c r="O7" i="16"/>
  <c r="O13" i="16" l="1"/>
  <c r="B19" i="4"/>
  <c r="B18" i="4"/>
  <c r="B17" i="4"/>
  <c r="B16" i="4"/>
  <c r="B15" i="4"/>
  <c r="B14" i="4"/>
  <c r="B13" i="4"/>
  <c r="B12" i="4"/>
  <c r="B11" i="4"/>
  <c r="B10" i="4"/>
  <c r="B9" i="4"/>
  <c r="B8" i="4"/>
  <c r="C17" i="7"/>
  <c r="C16" i="7"/>
  <c r="C15" i="7"/>
  <c r="C14" i="7"/>
  <c r="C13" i="7"/>
  <c r="C12" i="7"/>
  <c r="C10" i="7"/>
  <c r="C9" i="7"/>
  <c r="C8" i="7"/>
  <c r="C6" i="7"/>
  <c r="L19" i="16" l="1"/>
  <c r="C19" i="22" s="1"/>
  <c r="E19" i="22" s="1"/>
  <c r="B17" i="7"/>
  <c r="B16" i="7"/>
  <c r="B15" i="7"/>
  <c r="B14" i="7"/>
  <c r="B13" i="7"/>
  <c r="B12" i="7"/>
  <c r="B11" i="7"/>
  <c r="B10" i="7"/>
  <c r="B9" i="7"/>
  <c r="B8" i="7"/>
  <c r="B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B6" i="7"/>
  <c r="L12" i="16" l="1"/>
  <c r="L13" i="16"/>
  <c r="L10" i="16"/>
  <c r="L8" i="16"/>
  <c r="L16" i="16"/>
  <c r="L18" i="16"/>
  <c r="L11" i="16"/>
  <c r="L15" i="16"/>
  <c r="C15" i="22" s="1"/>
  <c r="L17" i="16"/>
  <c r="C17" i="22" s="1"/>
  <c r="E17" i="22" s="1"/>
  <c r="L7" i="16"/>
  <c r="L9" i="16"/>
  <c r="C9" i="22" s="1"/>
  <c r="C8" i="22" l="1"/>
  <c r="E8" i="22" s="1"/>
  <c r="C11" i="22"/>
  <c r="E11" i="22" s="1"/>
  <c r="C10" i="22"/>
  <c r="E10" i="22" s="1"/>
  <c r="C7" i="22"/>
  <c r="E7" i="22" s="1"/>
  <c r="C18" i="22"/>
  <c r="E18" i="22" s="1"/>
  <c r="C13" i="22"/>
  <c r="E13" i="22" s="1"/>
  <c r="C16" i="22"/>
  <c r="E16" i="22" s="1"/>
  <c r="C12" i="22"/>
  <c r="E12" i="22" s="1"/>
  <c r="E14" i="22"/>
  <c r="E15" i="22"/>
  <c r="E9" i="22"/>
</calcChain>
</file>

<file path=xl/sharedStrings.xml><?xml version="1.0" encoding="utf-8"?>
<sst xmlns="http://schemas.openxmlformats.org/spreadsheetml/2006/main" count="402" uniqueCount="102">
  <si>
    <t>ที่</t>
  </si>
  <si>
    <t>หมายเหตุ</t>
  </si>
  <si>
    <t>ทีม</t>
  </si>
  <si>
    <t>วิทยาลัย</t>
  </si>
  <si>
    <t>อาชีวศึกษาจังหวัด</t>
  </si>
  <si>
    <t>ลงชื่อนักศึกษา</t>
  </si>
  <si>
    <t>นักศึกษา</t>
  </si>
  <si>
    <t>ครู</t>
  </si>
  <si>
    <t>อศจ.ชลบุรี</t>
  </si>
  <si>
    <t>อศจ.สมุทรปราการ</t>
  </si>
  <si>
    <t>อศจ.ระยอง</t>
  </si>
  <si>
    <t>อศจ.ปทุมธานี</t>
  </si>
  <si>
    <t>อศจ.มหานคร</t>
  </si>
  <si>
    <t>อศจ.ตราด</t>
  </si>
  <si>
    <t>อศจ.สระแก้ว</t>
  </si>
  <si>
    <t>อศจ.กรุงเทพ</t>
  </si>
  <si>
    <t>อศจ.จันทบุรี</t>
  </si>
  <si>
    <t>อศจ.ปราจีน</t>
  </si>
  <si>
    <t>ลงชื่อ</t>
  </si>
  <si>
    <t>ตำแหน่ง</t>
  </si>
  <si>
    <t>ชื่อ - สกุล</t>
  </si>
  <si>
    <t>อศจ.</t>
  </si>
  <si>
    <t>รายชื่อผู้เข้าแข่งขัน</t>
  </si>
  <si>
    <t>รางวัลรองชนะเลิศอันดับที่ 2</t>
  </si>
  <si>
    <t>ครูผู้ควบคุม</t>
  </si>
  <si>
    <t>รางวัลรองชนะเลิศอันดับที่ 1</t>
  </si>
  <si>
    <t>รางวัลชนะเลิศ</t>
  </si>
  <si>
    <t>ทีมจาก</t>
  </si>
  <si>
    <t>น้ำหนัก (kg.)</t>
  </si>
  <si>
    <t>ก้อนที่ 1</t>
  </si>
  <si>
    <t>ก้อนที่ 2</t>
  </si>
  <si>
    <t>ก้อนที่ 3</t>
  </si>
  <si>
    <t>ขนาดก้อนที่1 (ซม.)</t>
  </si>
  <si>
    <t>เฉลี่ยก้อนที่1</t>
  </si>
  <si>
    <t>ด้านที่ 1</t>
  </si>
  <si>
    <t>ก้อนที่ 1 ด้านที่ 2</t>
  </si>
  <si>
    <t>ก้อนที่ 1 ด้านที่ 1</t>
  </si>
  <si>
    <t>วัดครั้งที่ 1</t>
  </si>
  <si>
    <t>วัดครั้งที่ 2</t>
  </si>
  <si>
    <t>ด้านที่ 2</t>
  </si>
  <si>
    <t>พื้นที่ (ตร.ซม.)</t>
  </si>
  <si>
    <t>ขนาดก้อนที่2 (ซม.)</t>
  </si>
  <si>
    <t>ขนาดก้อนที่3 (ซม.)</t>
  </si>
  <si>
    <t>ก้อนที่ 2 ด้านที่ 1</t>
  </si>
  <si>
    <t>เฉลี่ยก้อนที่2</t>
  </si>
  <si>
    <t>ก้อนที่ 2 ด้านที่ 2</t>
  </si>
  <si>
    <t>ก้อนที่ 3 ด้านที่ 1</t>
  </si>
  <si>
    <t>เฉลี่ยก้อนที่3</t>
  </si>
  <si>
    <t>ก้อนที่ 3 ด้านที่ 2</t>
  </si>
  <si>
    <t>กำลังอัด (kN)</t>
  </si>
  <si>
    <t>กำลังอัด (ksc)</t>
  </si>
  <si>
    <t>ไม่ต่ำกว่า 90 %</t>
  </si>
  <si>
    <t xml:space="preserve">ค่ากำลังอัด    (ksc)             </t>
  </si>
  <si>
    <t>ผลการตัดสิน</t>
  </si>
  <si>
    <t>แบบการตัดสินการทดสอบ Slump Test</t>
  </si>
  <si>
    <t>ครั้งที่ 1 (ซม.)</t>
  </si>
  <si>
    <t>Slump test</t>
  </si>
  <si>
    <t>ครั้งที่ 2 (ซม.)</t>
  </si>
  <si>
    <t>ค่าสัมบูรณ์เฉลี่ย</t>
  </si>
  <si>
    <t>ครั้งที่ 3 (ซม.)</t>
  </si>
  <si>
    <t>กำลังอัด</t>
  </si>
  <si>
    <t>ผ่าน</t>
  </si>
  <si>
    <t>ค่ากำลังอัด</t>
  </si>
  <si>
    <t>เฉลี่ย (ksc)</t>
  </si>
  <si>
    <t>Mmax =</t>
  </si>
  <si>
    <t>Mmin =</t>
  </si>
  <si>
    <t>ผลการแข่งขันทักษะวิชาชีพสาขาวิชาช่างก่อสร้าง ทักษะงานคอนกรีต (ภาคเช้า)</t>
  </si>
  <si>
    <t>สัมบูรณ์เฉลี่ย</t>
  </si>
  <si>
    <t>%ความคลาดเคลื่อน</t>
  </si>
  <si>
    <t>คะแนน
(40 คะแนน)</t>
  </si>
  <si>
    <t>การแข่งขันทักษะวิชาชีพสาขาวิชาช่างก่อสร้าง ทักษะงานคอนกรีต ระดับ…..</t>
  </si>
  <si>
    <t>ส่งบทความ</t>
  </si>
  <si>
    <t>เวลาส่งชิ้นงาน (เช้า)</t>
  </si>
  <si>
    <t>เวลาส่งชิ้นงาน (บ่าย)</t>
  </si>
  <si>
    <t>แบบบันทึกการส่งบทความและก้อนตัวอย่างคอนกรีต</t>
  </si>
  <si>
    <t>ksc.</t>
  </si>
  <si>
    <t>ตรวจสอบกำลังอัดไม่ต่ำกว่า 90%</t>
  </si>
  <si>
    <t>Note</t>
  </si>
  <si>
    <t>ผลการแข่งขันทักษะวิชาชีพสาขาวิชาช่างก่อสร้าง ทักษะงานคอนกรีต (ภาคบ่าย)</t>
  </si>
  <si>
    <t>คะแนน
(60 คะแนน)</t>
  </si>
  <si>
    <t>ลำดับที่</t>
  </si>
  <si>
    <t>ผลการแข่งขันทักษะวิชาชีพสาขาวิชาช่างก่อสร้าง ทักษะงานคอนกรีต</t>
  </si>
  <si>
    <t>รวม
(100 คะแนน)</t>
  </si>
  <si>
    <t>แบบวัดขนาดก้อนตัวอย่างคอนกรีต ประเภทมาตรฐานงานคอนกรีต (ภาคเช้า)</t>
  </si>
  <si>
    <t>แบบวัดขนาดก้อนตัวอย่างคอนกรีต ประเภทมาตรฐานงานคอนกรีต (ภาคบ่าย)</t>
  </si>
  <si>
    <t>ระดับเหรียญ</t>
  </si>
  <si>
    <t>สำรอง</t>
  </si>
  <si>
    <t>ขนาดก้อนที่ 1 (ซม.)</t>
  </si>
  <si>
    <t>ขนาดก้อนที่ 2 (ซม.)</t>
  </si>
  <si>
    <t>ขนาดก้อนที่ 3 (ซม.)</t>
  </si>
  <si>
    <t>min</t>
  </si>
  <si>
    <t xml:space="preserve">ค่ากำลังอัด (ksc)             </t>
  </si>
  <si>
    <t>แก้ไข</t>
  </si>
  <si>
    <r>
      <t>ระหว่างวันที่ 26 - 30 พ.ย.</t>
    </r>
    <r>
      <rPr>
        <b/>
        <sz val="14"/>
        <color rgb="FFFF0000"/>
        <rFont val="TH SarabunPSK"/>
        <family val="2"/>
      </rPr>
      <t xml:space="preserve"> </t>
    </r>
    <r>
      <rPr>
        <b/>
        <sz val="14"/>
        <rFont val="TH SarabunPSK"/>
        <family val="2"/>
      </rPr>
      <t>2561 ดำเนินการโดย วิทยาลัยเทคนิคมหาสารคาม ณ วิทยาลัยเทคนิคมหาสารคาม จ.มหาสารคาม</t>
    </r>
  </si>
  <si>
    <t>ค่ากำลังอัด ภาคเช้า</t>
  </si>
  <si>
    <r>
      <t>kg./cm.</t>
    </r>
    <r>
      <rPr>
        <b/>
        <vertAlign val="superscript"/>
        <sz val="16"/>
        <color theme="0"/>
        <rFont val="TH SarabunPSK"/>
        <family val="2"/>
      </rPr>
      <t>2</t>
    </r>
  </si>
  <si>
    <t>ค่ากำลังอัด ภาคบ่าย</t>
  </si>
  <si>
    <t>กรอกค่ากำลังอัด &gt;&gt; ภาคเช้า</t>
  </si>
  <si>
    <t>กรอกค่ากำลังอัด &gt;&gt; ภาคบ่าย</t>
  </si>
  <si>
    <t>ประจำปีการศึกษา 2561</t>
  </si>
  <si>
    <t>ตารางคำนวณการแข่งขันทักษะวิชาชีพ สาขาวิชาช่างก่อสร้าง 
ทักษะงานคอนกรีต ระดับภาค ประจำปีการศึกษา 2561</t>
  </si>
  <si>
    <t>การแข่งขันทักษะวิชาชีพสาขาวิชาช่างก่อสร้าง ทักษะงานคอนกรีต ระดับภาค........ ประจำปีการศึกษา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</si>
</sst>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22" x14ac:knownFonts="1">
    <font>
      <sz val="14"/>
      <name val="Cordia New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8"/>
      <name val="TH SarabunPSK"/>
      <family val="2"/>
    </font>
    <font>
      <b/>
      <sz val="28"/>
      <name val="TH SarabunPSK"/>
      <family val="2"/>
    </font>
    <font>
      <sz val="14"/>
      <name val="Cordia New"/>
      <family val="2"/>
    </font>
    <font>
      <b/>
      <sz val="14"/>
      <color rgb="FFFF0000"/>
      <name val="TH SarabunPSK"/>
      <family val="2"/>
    </font>
    <font>
      <b/>
      <sz val="22"/>
      <name val="TH SarabunPSK"/>
      <family val="2"/>
    </font>
    <font>
      <sz val="22"/>
      <name val="TH SarabunPSK"/>
      <family val="2"/>
    </font>
    <font>
      <b/>
      <sz val="24"/>
      <name val="TH SarabunPSK"/>
      <family val="2"/>
    </font>
    <font>
      <b/>
      <sz val="20"/>
      <name val="TH SarabunPSK"/>
      <family val="2"/>
    </font>
    <font>
      <b/>
      <sz val="18"/>
      <color rgb="FFFF0000"/>
      <name val="TH SarabunPSK"/>
      <family val="2"/>
    </font>
    <font>
      <sz val="11"/>
      <color rgb="FF006100"/>
      <name val="Tahoma"/>
      <family val="2"/>
      <charset val="222"/>
      <scheme val="minor"/>
    </font>
    <font>
      <b/>
      <sz val="20"/>
      <color rgb="FFFF0000"/>
      <name val="TH SarabunPSK"/>
      <family val="2"/>
    </font>
    <font>
      <sz val="16"/>
      <name val="Wingdings"/>
      <charset val="2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  <font>
      <b/>
      <vertAlign val="superscript"/>
      <sz val="16"/>
      <color theme="0"/>
      <name val="TH SarabunPSK"/>
      <family val="2"/>
    </font>
    <font>
      <b/>
      <sz val="28"/>
      <color theme="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5" fillId="0" borderId="0"/>
    <xf numFmtId="0" fontId="15" fillId="7" borderId="0" applyNumberFormat="0" applyBorder="0" applyAlignment="0" applyProtection="0"/>
  </cellStyleXfs>
  <cellXfs count="205">
    <xf numFmtId="0" fontId="0" fillId="0" borderId="0" xfId="0"/>
    <xf numFmtId="0" fontId="3" fillId="0" borderId="0" xfId="0" applyFont="1"/>
    <xf numFmtId="0" fontId="6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1" applyFont="1"/>
    <xf numFmtId="0" fontId="6" fillId="0" borderId="0" xfId="1" applyFont="1" applyFill="1" applyAlignment="1"/>
    <xf numFmtId="0" fontId="1" fillId="0" borderId="1" xfId="1" applyFont="1" applyBorder="1" applyAlignment="1">
      <alignment horizontal="center"/>
    </xf>
    <xf numFmtId="0" fontId="6" fillId="0" borderId="0" xfId="1" applyFont="1" applyFill="1" applyBorder="1" applyAlignme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/>
    <xf numFmtId="0" fontId="1" fillId="0" borderId="1" xfId="1" applyFont="1" applyBorder="1" applyAlignment="1">
      <alignment horizontal="left"/>
    </xf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1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3" xfId="2" applyFont="1" applyBorder="1" applyAlignment="1">
      <alignment horizontal="left"/>
    </xf>
    <xf numFmtId="0" fontId="3" fillId="0" borderId="7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7" xfId="2" applyFont="1" applyBorder="1" applyAlignment="1">
      <alignment horizontal="left"/>
    </xf>
    <xf numFmtId="0" fontId="3" fillId="0" borderId="1" xfId="2" applyFont="1" applyBorder="1" applyAlignment="1">
      <alignment horizontal="left"/>
    </xf>
    <xf numFmtId="0" fontId="3" fillId="0" borderId="0" xfId="2" applyFont="1" applyAlignment="1"/>
    <xf numFmtId="0" fontId="3" fillId="0" borderId="0" xfId="2" applyFont="1" applyBorder="1" applyAlignment="1"/>
    <xf numFmtId="0" fontId="3" fillId="0" borderId="0" xfId="2" applyFont="1" applyBorder="1" applyAlignment="1">
      <alignment horizontal="left"/>
    </xf>
    <xf numFmtId="0" fontId="3" fillId="0" borderId="19" xfId="2" applyFont="1" applyBorder="1" applyAlignment="1">
      <alignment horizontal="center"/>
    </xf>
    <xf numFmtId="0" fontId="3" fillId="0" borderId="16" xfId="2" applyFont="1" applyBorder="1" applyAlignment="1">
      <alignment horizontal="left"/>
    </xf>
    <xf numFmtId="0" fontId="3" fillId="0" borderId="15" xfId="2" applyFont="1" applyBorder="1" applyAlignment="1">
      <alignment horizontal="left"/>
    </xf>
    <xf numFmtId="0" fontId="3" fillId="0" borderId="14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6" fillId="0" borderId="0" xfId="2" applyFont="1" applyFill="1" applyBorder="1" applyAlignment="1"/>
    <xf numFmtId="0" fontId="2" fillId="0" borderId="0" xfId="2" applyFont="1" applyAlignment="1"/>
    <xf numFmtId="0" fontId="10" fillId="0" borderId="0" xfId="2" applyFont="1" applyFill="1" applyAlignment="1"/>
    <xf numFmtId="0" fontId="11" fillId="0" borderId="0" xfId="2" applyFont="1"/>
    <xf numFmtId="0" fontId="10" fillId="0" borderId="0" xfId="2" applyFont="1"/>
    <xf numFmtId="0" fontId="10" fillId="0" borderId="1" xfId="2" applyFont="1" applyBorder="1"/>
    <xf numFmtId="1" fontId="10" fillId="0" borderId="1" xfId="2" applyNumberFormat="1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2" fillId="6" borderId="5" xfId="0" applyFont="1" applyFill="1" applyBorder="1" applyAlignment="1" applyProtection="1">
      <alignment horizontal="center"/>
      <protection locked="0"/>
    </xf>
    <xf numFmtId="0" fontId="2" fillId="6" borderId="18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187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" xfId="0" applyFont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12" fillId="0" borderId="0" xfId="0" applyFont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3" fillId="0" borderId="1" xfId="0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6" borderId="0" xfId="0" applyFont="1" applyFill="1" applyProtection="1"/>
    <xf numFmtId="2" fontId="4" fillId="5" borderId="1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2" fontId="1" fillId="2" borderId="1" xfId="0" applyNumberFormat="1" applyFont="1" applyFill="1" applyBorder="1" applyAlignment="1" applyProtection="1">
      <alignment horizontal="center"/>
    </xf>
    <xf numFmtId="2" fontId="1" fillId="2" borderId="3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top"/>
    </xf>
    <xf numFmtId="0" fontId="2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17" fillId="0" borderId="1" xfId="1" applyFont="1" applyBorder="1" applyAlignment="1">
      <alignment horizontal="center"/>
    </xf>
    <xf numFmtId="2" fontId="4" fillId="8" borderId="1" xfId="0" applyNumberFormat="1" applyFont="1" applyFill="1" applyBorder="1" applyAlignment="1" applyProtection="1">
      <alignment horizontal="center"/>
    </xf>
    <xf numFmtId="187" fontId="2" fillId="8" borderId="5" xfId="0" applyNumberFormat="1" applyFont="1" applyFill="1" applyBorder="1" applyAlignment="1" applyProtection="1">
      <alignment horizontal="center"/>
    </xf>
    <xf numFmtId="187" fontId="2" fillId="8" borderId="4" xfId="0" applyNumberFormat="1" applyFont="1" applyFill="1" applyBorder="1" applyAlignment="1" applyProtection="1">
      <alignment horizontal="center"/>
    </xf>
    <xf numFmtId="0" fontId="2" fillId="8" borderId="5" xfId="0" applyFont="1" applyFill="1" applyBorder="1" applyAlignment="1" applyProtection="1">
      <alignment vertical="top"/>
    </xf>
    <xf numFmtId="0" fontId="2" fillId="8" borderId="4" xfId="0" applyFont="1" applyFill="1" applyBorder="1" applyAlignment="1" applyProtection="1">
      <alignment horizontal="center" vertical="top"/>
    </xf>
    <xf numFmtId="2" fontId="3" fillId="8" borderId="1" xfId="0" applyNumberFormat="1" applyFont="1" applyFill="1" applyBorder="1" applyAlignment="1" applyProtection="1">
      <alignment horizontal="center"/>
    </xf>
    <xf numFmtId="0" fontId="3" fillId="8" borderId="3" xfId="0" applyFont="1" applyFill="1" applyBorder="1" applyAlignment="1" applyProtection="1">
      <alignment horizontal="center"/>
    </xf>
    <xf numFmtId="0" fontId="3" fillId="8" borderId="1" xfId="0" applyFont="1" applyFill="1" applyBorder="1" applyProtection="1"/>
    <xf numFmtId="0" fontId="10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9" fontId="14" fillId="0" borderId="0" xfId="0" applyNumberFormat="1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20" xfId="0" applyFont="1" applyFill="1" applyBorder="1" applyAlignment="1" applyProtection="1">
      <protection locked="0"/>
    </xf>
    <xf numFmtId="0" fontId="15" fillId="7" borderId="20" xfId="3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top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 vertical="top"/>
      <protection locked="0"/>
    </xf>
    <xf numFmtId="0" fontId="14" fillId="0" borderId="1" xfId="0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8" borderId="5" xfId="0" applyFont="1" applyFill="1" applyBorder="1" applyAlignment="1" applyProtection="1">
      <alignment horizontal="center"/>
      <protection locked="0"/>
    </xf>
    <xf numFmtId="0" fontId="2" fillId="8" borderId="5" xfId="0" applyFont="1" applyFill="1" applyBorder="1" applyAlignment="1" applyProtection="1">
      <alignment horizontal="center" vertical="top"/>
      <protection locked="0"/>
    </xf>
    <xf numFmtId="0" fontId="2" fillId="8" borderId="4" xfId="0" applyFont="1" applyFill="1" applyBorder="1" applyAlignment="1" applyProtection="1">
      <alignment horizontal="center" vertical="center"/>
      <protection locked="0"/>
    </xf>
    <xf numFmtId="0" fontId="2" fillId="8" borderId="4" xfId="0" applyFont="1" applyFill="1" applyBorder="1" applyAlignment="1" applyProtection="1">
      <alignment horizontal="center"/>
      <protection locked="0"/>
    </xf>
    <xf numFmtId="0" fontId="2" fillId="8" borderId="4" xfId="0" applyFont="1" applyFill="1" applyBorder="1" applyAlignment="1" applyProtection="1">
      <alignment horizontal="center" vertical="top"/>
      <protection locked="0"/>
    </xf>
    <xf numFmtId="0" fontId="14" fillId="8" borderId="1" xfId="0" applyFont="1" applyFill="1" applyBorder="1" applyAlignment="1" applyProtection="1">
      <alignment horizontal="center"/>
      <protection locked="0"/>
    </xf>
    <xf numFmtId="0" fontId="1" fillId="8" borderId="3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Protection="1">
      <protection locked="0"/>
    </xf>
    <xf numFmtId="2" fontId="1" fillId="8" borderId="1" xfId="0" applyNumberFormat="1" applyFont="1" applyFill="1" applyBorder="1" applyAlignment="1" applyProtection="1">
      <alignment horizontal="right"/>
      <protection locked="0"/>
    </xf>
    <xf numFmtId="2" fontId="1" fillId="8" borderId="1" xfId="0" applyNumberFormat="1" applyFont="1" applyFill="1" applyBorder="1" applyAlignment="1" applyProtection="1">
      <alignment horizontal="center"/>
      <protection locked="0"/>
    </xf>
    <xf numFmtId="2" fontId="3" fillId="8" borderId="1" xfId="0" applyNumberFormat="1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 applyProtection="1">
      <alignment horizontal="center"/>
      <protection locked="0"/>
    </xf>
    <xf numFmtId="0" fontId="3" fillId="8" borderId="0" xfId="0" applyFont="1" applyFill="1" applyProtection="1">
      <protection locked="0"/>
    </xf>
    <xf numFmtId="2" fontId="3" fillId="8" borderId="0" xfId="0" applyNumberFormat="1" applyFont="1" applyFill="1" applyAlignment="1" applyProtection="1">
      <alignment horizontal="left"/>
      <protection locked="0"/>
    </xf>
    <xf numFmtId="0" fontId="1" fillId="8" borderId="0" xfId="0" applyFont="1" applyFill="1" applyProtection="1"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3" fillId="9" borderId="0" xfId="2" applyFont="1" applyFill="1" applyAlignment="1">
      <alignment horizontal="center"/>
    </xf>
    <xf numFmtId="0" fontId="3" fillId="9" borderId="0" xfId="2" applyFont="1" applyFill="1" applyAlignment="1">
      <alignment horizontal="left"/>
    </xf>
    <xf numFmtId="0" fontId="3" fillId="9" borderId="0" xfId="2" applyFont="1" applyFill="1"/>
    <xf numFmtId="0" fontId="3" fillId="4" borderId="0" xfId="2" applyFont="1" applyFill="1" applyAlignment="1">
      <alignment horizontal="center"/>
    </xf>
    <xf numFmtId="0" fontId="18" fillId="9" borderId="0" xfId="2" applyFont="1" applyFill="1" applyAlignment="1">
      <alignment horizontal="center"/>
    </xf>
    <xf numFmtId="0" fontId="19" fillId="9" borderId="0" xfId="2" applyFont="1" applyFill="1" applyAlignment="1">
      <alignment horizontal="center"/>
    </xf>
    <xf numFmtId="0" fontId="14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6" borderId="5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6" borderId="6" xfId="0" applyFont="1" applyFill="1" applyBorder="1" applyAlignment="1" applyProtection="1">
      <alignment horizontal="center" vertical="center"/>
    </xf>
    <xf numFmtId="0" fontId="4" fillId="8" borderId="5" xfId="0" applyFont="1" applyFill="1" applyBorder="1" applyAlignment="1" applyProtection="1">
      <alignment horizontal="center" vertical="center"/>
    </xf>
    <xf numFmtId="0" fontId="4" fillId="8" borderId="17" xfId="0" applyFont="1" applyFill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center" vertical="center"/>
    </xf>
    <xf numFmtId="0" fontId="4" fillId="6" borderId="6" xfId="0" applyFont="1" applyFill="1" applyBorder="1" applyAlignment="1" applyProtection="1">
      <alignment horizontal="center" vertical="center"/>
    </xf>
    <xf numFmtId="0" fontId="4" fillId="6" borderId="21" xfId="0" applyFont="1" applyFill="1" applyBorder="1" applyAlignment="1" applyProtection="1">
      <alignment horizontal="center" vertical="center"/>
    </xf>
    <xf numFmtId="0" fontId="4" fillId="6" borderId="18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/>
    </xf>
    <xf numFmtId="0" fontId="4" fillId="6" borderId="5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" fillId="6" borderId="6" xfId="0" applyFont="1" applyFill="1" applyBorder="1" applyAlignment="1" applyProtection="1">
      <alignment horizontal="center"/>
    </xf>
    <xf numFmtId="0" fontId="2" fillId="6" borderId="21" xfId="0" applyFont="1" applyFill="1" applyBorder="1" applyAlignment="1" applyProtection="1">
      <alignment horizontal="center"/>
    </xf>
    <xf numFmtId="0" fontId="2" fillId="6" borderId="18" xfId="0" applyFont="1" applyFill="1" applyBorder="1" applyAlignment="1" applyProtection="1">
      <alignment horizontal="center"/>
    </xf>
    <xf numFmtId="187" fontId="2" fillId="6" borderId="5" xfId="0" applyNumberFormat="1" applyFont="1" applyFill="1" applyBorder="1" applyAlignment="1" applyProtection="1">
      <alignment horizontal="center" vertical="center"/>
    </xf>
    <xf numFmtId="187" fontId="2" fillId="6" borderId="4" xfId="0" applyNumberFormat="1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 vertical="top"/>
    </xf>
    <xf numFmtId="0" fontId="2" fillId="6" borderId="2" xfId="0" applyFont="1" applyFill="1" applyBorder="1" applyAlignment="1" applyProtection="1">
      <alignment horizontal="center" vertical="top"/>
    </xf>
    <xf numFmtId="0" fontId="4" fillId="6" borderId="22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8" borderId="4" xfId="0" applyFont="1" applyFill="1" applyBorder="1" applyAlignment="1" applyProtection="1">
      <alignment horizontal="center"/>
      <protection locked="0"/>
    </xf>
    <xf numFmtId="0" fontId="2" fillId="8" borderId="5" xfId="0" applyFont="1" applyFill="1" applyBorder="1" applyAlignment="1" applyProtection="1">
      <alignment horizontal="center" vertical="center"/>
      <protection locked="0"/>
    </xf>
    <xf numFmtId="0" fontId="2" fillId="8" borderId="4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/>
      <protection locked="0"/>
    </xf>
    <xf numFmtId="0" fontId="2" fillId="8" borderId="7" xfId="0" applyFont="1" applyFill="1" applyBorder="1" applyAlignment="1" applyProtection="1">
      <alignment horizontal="center"/>
      <protection locked="0"/>
    </xf>
    <xf numFmtId="0" fontId="2" fillId="8" borderId="2" xfId="0" applyFont="1" applyFill="1" applyBorder="1" applyAlignment="1" applyProtection="1">
      <alignment horizontal="center"/>
      <protection locked="0"/>
    </xf>
    <xf numFmtId="187" fontId="2" fillId="8" borderId="5" xfId="0" applyNumberFormat="1" applyFont="1" applyFill="1" applyBorder="1" applyAlignment="1" applyProtection="1">
      <alignment horizontal="center" vertical="center" wrapText="1"/>
      <protection locked="0"/>
    </xf>
    <xf numFmtId="187" fontId="2" fillId="8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8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/>
      <protection locked="0"/>
    </xf>
    <xf numFmtId="187" fontId="2" fillId="6" borderId="5" xfId="0" applyNumberFormat="1" applyFont="1" applyFill="1" applyBorder="1" applyAlignment="1" applyProtection="1">
      <alignment horizontal="center" vertical="center" wrapText="1"/>
      <protection locked="0"/>
    </xf>
    <xf numFmtId="187" fontId="2" fillId="6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187" fontId="2" fillId="6" borderId="5" xfId="0" applyNumberFormat="1" applyFont="1" applyFill="1" applyBorder="1" applyAlignment="1">
      <alignment horizontal="center" vertical="center" wrapText="1"/>
    </xf>
    <xf numFmtId="187" fontId="2" fillId="6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0" fontId="21" fillId="9" borderId="0" xfId="2" applyFont="1" applyFill="1" applyAlignment="1">
      <alignment horizontal="center" vertical="center" wrapText="1"/>
    </xf>
    <xf numFmtId="0" fontId="21" fillId="9" borderId="0" xfId="2" applyFont="1" applyFill="1" applyAlignment="1">
      <alignment horizontal="center" vertical="center"/>
    </xf>
  </cellXfs>
  <cellStyles count="4">
    <cellStyle name="ดี" xfId="3" builtinId="26"/>
    <cellStyle name="ปกติ" xfId="0" builtinId="0"/>
    <cellStyle name="ปกติ 2" xfId="1" xr:uid="{00000000-0005-0000-0000-000002000000}"/>
    <cellStyle name="ปกติ 2 2" xfId="2" xr:uid="{00000000-0005-0000-0000-000003000000}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179917</xdr:colOff>
      <xdr:row>2</xdr:row>
      <xdr:rowOff>42333</xdr:rowOff>
    </xdr:from>
    <xdr:to>
      <xdr:col>8</xdr:col>
      <xdr:colOff>0</xdr:colOff>
      <xdr:row>2</xdr:row>
      <xdr:rowOff>285750</xdr:rowOff>
    </xdr:to>
    <xdr:sp macro="" textlink="">
      <xdr:nvSpPr>
        <xdr:cNvPr id="2" name="ลูกศร: ซ้าย 1">
          <a:extLst>
            <a:ext uri="{FF2B5EF4-FFF2-40B4-BE49-F238E27FC236}">
              <a16:creationId xmlns:a16="http://schemas.microsoft.com/office/drawing/2014/main" id="{D568365A-A77C-44B9-8856-5A9898F7082F}"/>
            </a:ext>
          </a:extLst>
        </xdr:cNvPr>
        <xdr:cNvSpPr/>
      </xdr:nvSpPr>
      <xdr:spPr>
        <a:xfrm>
          <a:off x="7052571" y="745718"/>
          <a:ext cx="420891" cy="243417"/>
        </a:xfrm>
        <a:prstGeom prst="leftArrow">
          <a:avLst/>
        </a:prstGeom>
        <a:solidFill>
          <a:srgbClr val="CC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noFill/>
            </a:ln>
            <a:noFill/>
          </a:endParaRPr>
        </a:p>
      </xdr:txBody>
    </xdr:sp>
    <xdr:clientData/>
  </xdr:twoCellAnchor>
  <xdr:twoCellAnchor editAs="oneCell">
    <xdr:from>
      <xdr:col>2</xdr:col>
      <xdr:colOff>1449102</xdr:colOff>
      <xdr:row>3</xdr:row>
      <xdr:rowOff>20953</xdr:rowOff>
    </xdr:from>
    <xdr:to>
      <xdr:col>5</xdr:col>
      <xdr:colOff>14654</xdr:colOff>
      <xdr:row>5</xdr:row>
      <xdr:rowOff>243418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A72E5B1E-05EE-4CF9-8F2D-DAB8CB092D6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467" y="1032068"/>
          <a:ext cx="3335379" cy="779311"/>
        </a:xfrm>
        <a:prstGeom prst="rect">
          <a:avLst/>
        </a:prstGeom>
      </xdr:spPr>
    </xdr:pic>
    <xdr:clientData/>
  </xdr:twoCellAnchor>
  <xdr:twoCellAnchor>
    <xdr:from>
      <xdr:col>7</xdr:col>
      <xdr:colOff>172590</xdr:colOff>
      <xdr:row>1</xdr:row>
      <xdr:rowOff>27679</xdr:rowOff>
    </xdr:from>
    <xdr:to>
      <xdr:col>8</xdr:col>
      <xdr:colOff>0</xdr:colOff>
      <xdr:row>1</xdr:row>
      <xdr:rowOff>271096</xdr:rowOff>
    </xdr:to>
    <xdr:sp macro="" textlink="">
      <xdr:nvSpPr>
        <xdr:cNvPr id="4" name="ลูกศร: ซ้าย 3">
          <a:extLst>
            <a:ext uri="{FF2B5EF4-FFF2-40B4-BE49-F238E27FC236}">
              <a16:creationId xmlns:a16="http://schemas.microsoft.com/office/drawing/2014/main" id="{020696E9-2E98-4AF1-8599-83668B3CE982}"/>
            </a:ext>
          </a:extLst>
        </xdr:cNvPr>
        <xdr:cNvSpPr/>
      </xdr:nvSpPr>
      <xdr:spPr>
        <a:xfrm>
          <a:off x="7045244" y="379371"/>
          <a:ext cx="428218" cy="243417"/>
        </a:xfrm>
        <a:prstGeom prst="leftArrow">
          <a:avLst/>
        </a:prstGeom>
        <a:solidFill>
          <a:srgbClr val="CC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noFill/>
            </a:ln>
            <a:noFill/>
          </a:endParaRPr>
        </a:p>
      </xdr:txBody>
    </xdr:sp>
    <xdr:clientData/>
  </xdr:twoCellAnchor>
  <xdr:twoCellAnchor>
    <xdr:from>
      <xdr:col>7</xdr:col>
      <xdr:colOff>179917</xdr:colOff>
      <xdr:row>7</xdr:row>
      <xdr:rowOff>56987</xdr:rowOff>
    </xdr:from>
    <xdr:to>
      <xdr:col>8</xdr:col>
      <xdr:colOff>14653</xdr:colOff>
      <xdr:row>7</xdr:row>
      <xdr:rowOff>300404</xdr:rowOff>
    </xdr:to>
    <xdr:sp macro="" textlink="">
      <xdr:nvSpPr>
        <xdr:cNvPr id="5" name="ลูกศร: ซ้าย 4">
          <a:extLst>
            <a:ext uri="{FF2B5EF4-FFF2-40B4-BE49-F238E27FC236}">
              <a16:creationId xmlns:a16="http://schemas.microsoft.com/office/drawing/2014/main" id="{030123A0-1311-4EF3-A187-9C6447B36B9A}"/>
            </a:ext>
          </a:extLst>
        </xdr:cNvPr>
        <xdr:cNvSpPr/>
      </xdr:nvSpPr>
      <xdr:spPr>
        <a:xfrm>
          <a:off x="7052571" y="2225756"/>
          <a:ext cx="435544" cy="243417"/>
        </a:xfrm>
        <a:prstGeom prst="leftArrow">
          <a:avLst/>
        </a:prstGeom>
        <a:solidFill>
          <a:srgbClr val="CC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noFill/>
            </a:ln>
            <a:noFill/>
          </a:endParaRPr>
        </a:p>
      </xdr:txBody>
    </xdr:sp>
    <xdr:clientData/>
  </xdr:twoCellAnchor>
  <xdr:twoCellAnchor>
    <xdr:from>
      <xdr:col>7</xdr:col>
      <xdr:colOff>179917</xdr:colOff>
      <xdr:row>9</xdr:row>
      <xdr:rowOff>42333</xdr:rowOff>
    </xdr:from>
    <xdr:to>
      <xdr:col>8</xdr:col>
      <xdr:colOff>0</xdr:colOff>
      <xdr:row>9</xdr:row>
      <xdr:rowOff>285750</xdr:rowOff>
    </xdr:to>
    <xdr:sp macro="" textlink="">
      <xdr:nvSpPr>
        <xdr:cNvPr id="6" name="ลูกศร: ซ้าย 5">
          <a:extLst>
            <a:ext uri="{FF2B5EF4-FFF2-40B4-BE49-F238E27FC236}">
              <a16:creationId xmlns:a16="http://schemas.microsoft.com/office/drawing/2014/main" id="{20CAAD87-800A-4671-ACB5-715088887427}"/>
            </a:ext>
          </a:extLst>
        </xdr:cNvPr>
        <xdr:cNvSpPr/>
      </xdr:nvSpPr>
      <xdr:spPr>
        <a:xfrm>
          <a:off x="7052571" y="2848545"/>
          <a:ext cx="420891" cy="243417"/>
        </a:xfrm>
        <a:prstGeom prst="leftArrow">
          <a:avLst/>
        </a:prstGeom>
        <a:solidFill>
          <a:srgbClr val="CC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noFill/>
            </a:ln>
            <a:noFill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209549</xdr:colOff>
      <xdr:row>0</xdr:row>
      <xdr:rowOff>38100</xdr:rowOff>
    </xdr:from>
    <xdr:to>
      <xdr:col>2</xdr:col>
      <xdr:colOff>714374</xdr:colOff>
      <xdr:row>1</xdr:row>
      <xdr:rowOff>0</xdr:rowOff>
    </xdr:to>
    <xdr:pic>
      <xdr:nvPicPr>
        <xdr:cNvPr id="2" name="Picture 1" descr="โลโก้ สอศ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2000" contrast="6000"/>
        </a:blip>
        <a:srcRect l="10625" r="10001"/>
        <a:stretch>
          <a:fillRect/>
        </a:stretch>
      </xdr:blipFill>
      <xdr:spPr bwMode="auto">
        <a:xfrm>
          <a:off x="552449" y="38100"/>
          <a:ext cx="504825" cy="4857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390526</xdr:colOff>
      <xdr:row>0</xdr:row>
      <xdr:rowOff>38101</xdr:rowOff>
    </xdr:from>
    <xdr:to>
      <xdr:col>6</xdr:col>
      <xdr:colOff>809626</xdr:colOff>
      <xdr:row>1</xdr:row>
      <xdr:rowOff>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6" y="38101"/>
          <a:ext cx="41910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125185</xdr:colOff>
      <xdr:row>0</xdr:row>
      <xdr:rowOff>40821</xdr:rowOff>
    </xdr:from>
    <xdr:to>
      <xdr:col>2</xdr:col>
      <xdr:colOff>558039</xdr:colOff>
      <xdr:row>0</xdr:row>
      <xdr:rowOff>461481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0364" y="40821"/>
          <a:ext cx="432854" cy="420660"/>
        </a:xfrm>
        <a:prstGeom prst="rect">
          <a:avLst/>
        </a:prstGeom>
      </xdr:spPr>
    </xdr:pic>
    <xdr:clientData/>
  </xdr:twoCellAnchor>
  <xdr:twoCellAnchor editAs="oneCell">
    <xdr:from>
      <xdr:col>6</xdr:col>
      <xdr:colOff>163284</xdr:colOff>
      <xdr:row>0</xdr:row>
      <xdr:rowOff>0</xdr:rowOff>
    </xdr:from>
    <xdr:to>
      <xdr:col>6</xdr:col>
      <xdr:colOff>687159</xdr:colOff>
      <xdr:row>1</xdr:row>
      <xdr:rowOff>61232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48" y="0"/>
          <a:ext cx="523875" cy="523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529317</xdr:colOff>
      <xdr:row>0</xdr:row>
      <xdr:rowOff>46265</xdr:rowOff>
    </xdr:from>
    <xdr:to>
      <xdr:col>8</xdr:col>
      <xdr:colOff>219221</xdr:colOff>
      <xdr:row>1</xdr:row>
      <xdr:rowOff>19250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4142" y="46265"/>
          <a:ext cx="432854" cy="430185"/>
        </a:xfrm>
        <a:prstGeom prst="rect">
          <a:avLst/>
        </a:prstGeom>
      </xdr:spPr>
    </xdr:pic>
    <xdr:clientData/>
  </xdr:twoCellAnchor>
  <xdr:twoCellAnchor editAs="oneCell">
    <xdr:from>
      <xdr:col>18</xdr:col>
      <xdr:colOff>352424</xdr:colOff>
      <xdr:row>0</xdr:row>
      <xdr:rowOff>50347</xdr:rowOff>
    </xdr:from>
    <xdr:to>
      <xdr:col>19</xdr:col>
      <xdr:colOff>132895</xdr:colOff>
      <xdr:row>1</xdr:row>
      <xdr:rowOff>13807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1974" y="50347"/>
          <a:ext cx="418646" cy="420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181842</xdr:colOff>
      <xdr:row>0</xdr:row>
      <xdr:rowOff>104064</xdr:rowOff>
    </xdr:from>
    <xdr:to>
      <xdr:col>2</xdr:col>
      <xdr:colOff>715242</xdr:colOff>
      <xdr:row>0</xdr:row>
      <xdr:rowOff>618414</xdr:rowOff>
    </xdr:to>
    <xdr:pic>
      <xdr:nvPicPr>
        <xdr:cNvPr id="2" name="Picture 5" descr="โลโก้ สอศ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222" r="10001"/>
        <a:stretch>
          <a:fillRect/>
        </a:stretch>
      </xdr:blipFill>
      <xdr:spPr bwMode="auto">
        <a:xfrm>
          <a:off x="2234047" y="104064"/>
          <a:ext cx="533400" cy="5143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822152</xdr:colOff>
      <xdr:row>0</xdr:row>
      <xdr:rowOff>95406</xdr:rowOff>
    </xdr:from>
    <xdr:to>
      <xdr:col>10</xdr:col>
      <xdr:colOff>426772</xdr:colOff>
      <xdr:row>0</xdr:row>
      <xdr:rowOff>619281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1470" y="95406"/>
          <a:ext cx="513825" cy="523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125185</xdr:colOff>
      <xdr:row>0</xdr:row>
      <xdr:rowOff>40821</xdr:rowOff>
    </xdr:from>
    <xdr:to>
      <xdr:col>2</xdr:col>
      <xdr:colOff>558039</xdr:colOff>
      <xdr:row>0</xdr:row>
      <xdr:rowOff>461481</xdr:rowOff>
    </xdr:to>
    <xdr:pic>
      <xdr:nvPicPr>
        <xdr:cNvPr id="2" name="รูปภาพ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3085" y="40821"/>
          <a:ext cx="432854" cy="420660"/>
        </a:xfrm>
        <a:prstGeom prst="rect">
          <a:avLst/>
        </a:prstGeom>
      </xdr:spPr>
    </xdr:pic>
    <xdr:clientData/>
  </xdr:twoCellAnchor>
  <xdr:twoCellAnchor editAs="oneCell">
    <xdr:from>
      <xdr:col>6</xdr:col>
      <xdr:colOff>163284</xdr:colOff>
      <xdr:row>0</xdr:row>
      <xdr:rowOff>0</xdr:rowOff>
    </xdr:from>
    <xdr:to>
      <xdr:col>6</xdr:col>
      <xdr:colOff>687159</xdr:colOff>
      <xdr:row>1</xdr:row>
      <xdr:rowOff>61232</xdr:rowOff>
    </xdr:to>
    <xdr:pic>
      <xdr:nvPicPr>
        <xdr:cNvPr id="3" name="รูปภาพ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3584" y="0"/>
          <a:ext cx="523875" cy="5279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529317</xdr:colOff>
      <xdr:row>0</xdr:row>
      <xdr:rowOff>46265</xdr:rowOff>
    </xdr:from>
    <xdr:to>
      <xdr:col>8</xdr:col>
      <xdr:colOff>247796</xdr:colOff>
      <xdr:row>1</xdr:row>
      <xdr:rowOff>19250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4142" y="46265"/>
          <a:ext cx="432854" cy="430185"/>
        </a:xfrm>
        <a:prstGeom prst="rect">
          <a:avLst/>
        </a:prstGeom>
      </xdr:spPr>
    </xdr:pic>
    <xdr:clientData/>
  </xdr:twoCellAnchor>
  <xdr:twoCellAnchor editAs="oneCell">
    <xdr:from>
      <xdr:col>18</xdr:col>
      <xdr:colOff>400049</xdr:colOff>
      <xdr:row>0</xdr:row>
      <xdr:rowOff>69397</xdr:rowOff>
    </xdr:from>
    <xdr:to>
      <xdr:col>19</xdr:col>
      <xdr:colOff>237670</xdr:colOff>
      <xdr:row>1</xdr:row>
      <xdr:rowOff>32857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72924" y="69397"/>
          <a:ext cx="418646" cy="4206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181842</xdr:colOff>
      <xdr:row>0</xdr:row>
      <xdr:rowOff>104064</xdr:rowOff>
    </xdr:from>
    <xdr:to>
      <xdr:col>2</xdr:col>
      <xdr:colOff>715242</xdr:colOff>
      <xdr:row>0</xdr:row>
      <xdr:rowOff>618414</xdr:rowOff>
    </xdr:to>
    <xdr:pic>
      <xdr:nvPicPr>
        <xdr:cNvPr id="2" name="Picture 5" descr="โลโก้ สอศ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222" r="10001"/>
        <a:stretch>
          <a:fillRect/>
        </a:stretch>
      </xdr:blipFill>
      <xdr:spPr bwMode="auto">
        <a:xfrm>
          <a:off x="2239242" y="104064"/>
          <a:ext cx="533400" cy="5143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822152</xdr:colOff>
      <xdr:row>0</xdr:row>
      <xdr:rowOff>95406</xdr:rowOff>
    </xdr:from>
    <xdr:to>
      <xdr:col>10</xdr:col>
      <xdr:colOff>426772</xdr:colOff>
      <xdr:row>0</xdr:row>
      <xdr:rowOff>619281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2252" y="95406"/>
          <a:ext cx="509495" cy="5238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432955</xdr:colOff>
      <xdr:row>0</xdr:row>
      <xdr:rowOff>104064</xdr:rowOff>
    </xdr:from>
    <xdr:to>
      <xdr:col>1</xdr:col>
      <xdr:colOff>966355</xdr:colOff>
      <xdr:row>0</xdr:row>
      <xdr:rowOff>618414</xdr:rowOff>
    </xdr:to>
    <xdr:pic>
      <xdr:nvPicPr>
        <xdr:cNvPr id="2" name="Picture 5" descr="โลโก้ สอศ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222" r="10001"/>
        <a:stretch>
          <a:fillRect/>
        </a:stretch>
      </xdr:blipFill>
      <xdr:spPr bwMode="auto">
        <a:xfrm>
          <a:off x="744682" y="104064"/>
          <a:ext cx="533400" cy="5143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216478</xdr:colOff>
      <xdr:row>0</xdr:row>
      <xdr:rowOff>78088</xdr:rowOff>
    </xdr:from>
    <xdr:to>
      <xdr:col>6</xdr:col>
      <xdr:colOff>730303</xdr:colOff>
      <xdr:row>0</xdr:row>
      <xdr:rowOff>601963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1523" y="78088"/>
          <a:ext cx="513825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34;&#3609;&#3627;&#3621;&#3623;&#3591;\&#3649;&#3586;&#3656;&#3591;&#3586;&#3633;&#3609;\&#3629;&#3594;&#3607;%2057\&#3616;&#3634;&#3588;&#3629;&#3629;&#3585;\&#3591;&#3634;&#3609;&#3611;&#3641;&#3609;&#3616;&#3634;&#3588;&#3629;&#3629;&#3585;5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ิติ"/>
      <sheetName val="จิต"/>
      <sheetName val="ชื่อก่อ"/>
      <sheetName val="ส่งงาน"/>
      <sheetName val="เชิงมิติ"/>
      <sheetName val="เชิงเจตคติ"/>
      <sheetName val="รวม"/>
      <sheetName val="สรุปรวมคะแนน"/>
      <sheetName val="Sheet1"/>
    </sheetNames>
    <sheetDataSet>
      <sheetData sheetId="0">
        <row r="2">
          <cell r="A2" t="str">
            <v>การแข่งขันทักษะวิชาชีพช่างก่อสร้าง ประเภทวิชางานปูน ระดับภาคตะวันออก และกรุงเทพมหานคร ประจำปีการศึกษา 2557</v>
          </cell>
        </row>
      </sheetData>
      <sheetData sheetId="1" refreshError="1"/>
      <sheetData sheetId="2">
        <row r="3">
          <cell r="A3" t="str">
            <v>ระหว่างวันที่ 16 - 20 ธันวาคม  2557       ณ โรงแรมสตาร์  จ.ระยอง</v>
          </cell>
        </row>
      </sheetData>
      <sheetData sheetId="3"/>
      <sheetData sheetId="4" refreshError="1"/>
      <sheetData sheetId="5" refreshError="1"/>
      <sheetData sheetId="6">
        <row r="6">
          <cell r="H6">
            <v>200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221A-8718-47F0-B576-F8C660C94295}">
  <sheetPr>
    <tabColor theme="6" tint="-0.249977111117893"/>
  </sheetPr>
  <dimension ref="A1:I15"/>
  <sheetViews>
    <sheetView tabSelected="1" zoomScale="130" zoomScaleNormal="130" workbookViewId="0">
      <selection activeCell="Q9" sqref="Q9"/>
    </sheetView>
  </sheetViews>
  <sheetFormatPr defaultColWidth="9" defaultRowHeight="21.75" x14ac:dyDescent="0.5"/>
  <cols>
    <col min="1" max="1" width="5.140625" style="13" customWidth="1"/>
    <col min="2" max="2" width="14.7109375" style="13" hidden="1" customWidth="1"/>
    <col min="3" max="3" width="37" style="14" customWidth="1"/>
    <col min="4" max="4" width="23" style="13" customWidth="1"/>
    <col min="5" max="5" width="11.5703125" style="12" customWidth="1"/>
    <col min="6" max="6" width="15.28515625" style="12" customWidth="1"/>
    <col min="7" max="7" width="11.140625" style="12" customWidth="1"/>
    <col min="8" max="16384" width="9" style="12"/>
  </cols>
  <sheetData>
    <row r="1" spans="1:9" ht="126.75" customHeight="1" x14ac:dyDescent="0.5">
      <c r="A1" s="203" t="s">
        <v>100</v>
      </c>
      <c r="B1" s="204"/>
      <c r="C1" s="204"/>
      <c r="D1" s="204"/>
      <c r="E1" s="204"/>
      <c r="F1" s="204"/>
      <c r="G1" s="204"/>
    </row>
    <row r="2" spans="1:9" ht="27.75" x14ac:dyDescent="0.65">
      <c r="A2" s="140" t="s">
        <v>101</v>
      </c>
      <c r="B2" s="140"/>
      <c r="C2" s="140"/>
      <c r="D2" s="140"/>
      <c r="E2" s="140"/>
      <c r="F2" s="140"/>
      <c r="G2" s="140"/>
      <c r="H2" s="34"/>
      <c r="I2" s="132" t="s">
        <v>92</v>
      </c>
    </row>
    <row r="3" spans="1:9" ht="27.75" x14ac:dyDescent="0.65">
      <c r="A3" s="141" t="s">
        <v>93</v>
      </c>
      <c r="B3" s="141"/>
      <c r="C3" s="141"/>
      <c r="D3" s="141"/>
      <c r="E3" s="141"/>
      <c r="F3" s="141"/>
      <c r="G3" s="141"/>
      <c r="H3" s="33"/>
      <c r="I3" s="132" t="s">
        <v>92</v>
      </c>
    </row>
    <row r="7" spans="1:9" x14ac:dyDescent="0.5">
      <c r="A7" s="133"/>
      <c r="B7" s="133"/>
      <c r="C7" s="134"/>
      <c r="D7" s="133"/>
      <c r="E7" s="135"/>
      <c r="F7" s="135"/>
      <c r="G7" s="135"/>
    </row>
    <row r="8" spans="1:9" ht="28.5" x14ac:dyDescent="0.65">
      <c r="A8" s="133"/>
      <c r="B8" s="133"/>
      <c r="C8" s="137" t="s">
        <v>94</v>
      </c>
      <c r="D8" s="136">
        <v>300</v>
      </c>
      <c r="E8" s="138" t="s">
        <v>95</v>
      </c>
      <c r="F8" s="135"/>
      <c r="G8" s="135"/>
      <c r="I8" s="139" t="s">
        <v>97</v>
      </c>
    </row>
    <row r="9" spans="1:9" x14ac:dyDescent="0.5">
      <c r="A9" s="133"/>
      <c r="B9" s="133"/>
      <c r="C9" s="134"/>
      <c r="D9" s="133"/>
      <c r="E9" s="135"/>
      <c r="F9" s="135"/>
      <c r="G9" s="135"/>
    </row>
    <row r="10" spans="1:9" ht="28.5" x14ac:dyDescent="0.65">
      <c r="A10" s="133"/>
      <c r="B10" s="133"/>
      <c r="C10" s="137" t="s">
        <v>96</v>
      </c>
      <c r="D10" s="136">
        <v>400</v>
      </c>
      <c r="E10" s="138" t="s">
        <v>95</v>
      </c>
      <c r="F10" s="135"/>
      <c r="G10" s="135"/>
      <c r="I10" s="139" t="s">
        <v>98</v>
      </c>
    </row>
    <row r="11" spans="1:9" x14ac:dyDescent="0.5">
      <c r="A11" s="133"/>
      <c r="B11" s="133"/>
      <c r="C11" s="134"/>
      <c r="D11" s="133"/>
      <c r="E11" s="135"/>
      <c r="F11" s="135"/>
      <c r="G11" s="135"/>
    </row>
    <row r="12" spans="1:9" x14ac:dyDescent="0.5">
      <c r="A12" s="133"/>
      <c r="B12" s="133"/>
      <c r="C12" s="134"/>
      <c r="D12" s="133"/>
      <c r="E12" s="135"/>
      <c r="F12" s="135"/>
      <c r="G12" s="135"/>
    </row>
    <row r="13" spans="1:9" x14ac:dyDescent="0.5">
      <c r="A13" s="133"/>
      <c r="B13" s="133"/>
      <c r="C13" s="134"/>
      <c r="D13" s="133"/>
      <c r="E13" s="135"/>
      <c r="F13" s="135"/>
      <c r="G13" s="135"/>
    </row>
    <row r="14" spans="1:9" x14ac:dyDescent="0.5">
      <c r="A14" s="133"/>
      <c r="B14" s="133"/>
      <c r="C14" s="134"/>
      <c r="D14" s="133"/>
      <c r="E14" s="135"/>
      <c r="F14" s="135"/>
      <c r="G14" s="135"/>
    </row>
    <row r="15" spans="1:9" x14ac:dyDescent="0.5">
      <c r="A15" s="133"/>
      <c r="B15" s="133"/>
      <c r="C15" s="134"/>
      <c r="D15" s="133"/>
      <c r="E15" s="135"/>
      <c r="F15" s="135"/>
      <c r="G15" s="135"/>
    </row>
  </sheetData>
  <mergeCells count="3">
    <mergeCell ref="A1:G1"/>
    <mergeCell ref="A2:G2"/>
    <mergeCell ref="A3:G3"/>
  </mergeCells>
  <printOptions horizontalCentered="1"/>
  <pageMargins left="0.3" right="0.3" top="0.78740157480314998" bottom="0.78740157480314998" header="0.511811023622047" footer="0.511811023622047"/>
  <pageSetup paperSize="9" orientation="portrait" horizontalDpi="4294967293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1"/>
  </sheetPr>
  <dimension ref="A1:P26"/>
  <sheetViews>
    <sheetView topLeftCell="A4" zoomScale="110" zoomScaleNormal="110" workbookViewId="0">
      <selection activeCell="G14" sqref="G14"/>
    </sheetView>
  </sheetViews>
  <sheetFormatPr defaultColWidth="9.140625" defaultRowHeight="21.75" x14ac:dyDescent="0.5"/>
  <cols>
    <col min="1" max="1" width="4.7109375" style="1" customWidth="1"/>
    <col min="2" max="2" width="28.42578125" style="1" customWidth="1"/>
    <col min="3" max="4" width="17.140625" style="1" customWidth="1"/>
    <col min="5" max="5" width="17.5703125" style="1" customWidth="1"/>
    <col min="6" max="6" width="11.42578125" style="1" customWidth="1"/>
    <col min="7" max="7" width="21.7109375" style="43" customWidth="1"/>
    <col min="8" max="16" width="9.140625" style="43"/>
    <col min="17" max="16384" width="9.140625" style="1"/>
  </cols>
  <sheetData>
    <row r="1" spans="1:16" ht="49.5" customHeight="1" x14ac:dyDescent="0.5">
      <c r="A1" s="199" t="s">
        <v>81</v>
      </c>
      <c r="B1" s="199"/>
      <c r="C1" s="199"/>
      <c r="D1" s="199"/>
      <c r="E1" s="199"/>
      <c r="F1" s="199"/>
      <c r="G1" s="199"/>
    </row>
    <row r="2" spans="1:16" ht="28.5" customHeight="1" x14ac:dyDescent="0.7">
      <c r="A2" s="198" t="str">
        <f>'slump test (ภาคเช้า)'!A2:I2</f>
        <v>การแข่งขันทักษะวิชาชีพสาขาวิชาช่างก่อสร้าง ทักษะงานคอนกรีต ระดับภาค........ ประจำปีการศึกษา 2561</v>
      </c>
      <c r="B2" s="198"/>
      <c r="C2" s="198"/>
      <c r="D2" s="198"/>
      <c r="E2" s="198"/>
      <c r="F2" s="198"/>
      <c r="G2" s="198"/>
    </row>
    <row r="3" spans="1:16" ht="30" customHeight="1" x14ac:dyDescent="0.5">
      <c r="A3" s="129" t="str">
        <f>'slump test (ภาคบ่าย)'!A3:I3</f>
        <v>ระหว่างวันที่ 26 - 30 พ.ย. 2561 ดำเนินการโดย วิทยาลัยเทคนิคมหาสารคาม ณ วิทยาลัยเทคนิคมหาสารคาม จ.มหาสารคาม</v>
      </c>
      <c r="B3" s="129"/>
      <c r="C3" s="129"/>
      <c r="D3" s="129"/>
      <c r="E3" s="129"/>
      <c r="F3" s="130"/>
      <c r="G3" s="131"/>
    </row>
    <row r="4" spans="1:16" ht="6" customHeight="1" x14ac:dyDescent="0.65">
      <c r="A4" s="2"/>
      <c r="B4" s="2"/>
      <c r="C4" s="2"/>
      <c r="D4" s="42"/>
      <c r="E4" s="42"/>
    </row>
    <row r="5" spans="1:16" ht="21.75" customHeight="1" x14ac:dyDescent="0.5">
      <c r="A5" s="200" t="s">
        <v>2</v>
      </c>
      <c r="B5" s="200" t="s">
        <v>3</v>
      </c>
      <c r="C5" s="196" t="s">
        <v>69</v>
      </c>
      <c r="D5" s="196" t="s">
        <v>79</v>
      </c>
      <c r="E5" s="196" t="s">
        <v>82</v>
      </c>
      <c r="F5" s="196" t="s">
        <v>80</v>
      </c>
      <c r="G5" s="196" t="s">
        <v>85</v>
      </c>
      <c r="K5" s="1"/>
      <c r="L5" s="1"/>
      <c r="M5" s="1"/>
      <c r="N5" s="1"/>
      <c r="O5" s="1"/>
      <c r="P5" s="1"/>
    </row>
    <row r="6" spans="1:16" x14ac:dyDescent="0.5">
      <c r="A6" s="201"/>
      <c r="B6" s="201"/>
      <c r="C6" s="197"/>
      <c r="D6" s="197"/>
      <c r="E6" s="197"/>
      <c r="F6" s="197"/>
      <c r="G6" s="197"/>
      <c r="K6" s="1"/>
      <c r="L6" s="1"/>
      <c r="M6" s="1"/>
      <c r="N6" s="1"/>
      <c r="O6" s="1"/>
      <c r="P6" s="1"/>
    </row>
    <row r="7" spans="1:16" ht="24" x14ac:dyDescent="0.55000000000000004">
      <c r="A7" s="40">
        <v>1</v>
      </c>
      <c r="B7" s="41" t="str">
        <f>ลงทะเบียน!C6</f>
        <v>วิทยาลัย</v>
      </c>
      <c r="C7" s="3" t="e">
        <f>'กำลังอัด (เช้า) '!L7</f>
        <v>#DIV/0!</v>
      </c>
      <c r="D7" s="77" t="e">
        <f>'กำลังอัด (บ่าย)'!L7</f>
        <v>#DIV/0!</v>
      </c>
      <c r="E7" s="77" t="e">
        <f t="shared" ref="E7:E19" si="0">ROUND((C7+D7),2)</f>
        <v>#DIV/0!</v>
      </c>
      <c r="F7" s="76"/>
      <c r="G7" s="76"/>
      <c r="K7" s="1"/>
      <c r="L7" s="1"/>
      <c r="M7" s="1"/>
      <c r="N7" s="1"/>
      <c r="O7" s="1"/>
      <c r="P7" s="1"/>
    </row>
    <row r="8" spans="1:16" ht="24" x14ac:dyDescent="0.55000000000000004">
      <c r="A8" s="40">
        <v>2</v>
      </c>
      <c r="B8" s="41" t="str">
        <f>ลงทะเบียน!C10</f>
        <v>วิทยาลัย</v>
      </c>
      <c r="C8" s="3" t="e">
        <f>'กำลังอัด (เช้า) '!L8</f>
        <v>#DIV/0!</v>
      </c>
      <c r="D8" s="77" t="e">
        <f>'กำลังอัด (บ่าย)'!L8</f>
        <v>#DIV/0!</v>
      </c>
      <c r="E8" s="77" t="e">
        <f t="shared" si="0"/>
        <v>#DIV/0!</v>
      </c>
      <c r="F8" s="76"/>
      <c r="G8" s="76"/>
      <c r="K8" s="1"/>
      <c r="L8" s="1"/>
      <c r="M8" s="1"/>
      <c r="N8" s="1"/>
      <c r="O8" s="1"/>
      <c r="P8" s="1"/>
    </row>
    <row r="9" spans="1:16" ht="24" x14ac:dyDescent="0.55000000000000004">
      <c r="A9" s="40">
        <v>3</v>
      </c>
      <c r="B9" s="41" t="str">
        <f>ลงทะเบียน!C14</f>
        <v>วิทยาลัย</v>
      </c>
      <c r="C9" s="3" t="e">
        <f>'กำลังอัด (เช้า) '!L9</f>
        <v>#DIV/0!</v>
      </c>
      <c r="D9" s="77" t="e">
        <f>'กำลังอัด (บ่าย)'!L9</f>
        <v>#DIV/0!</v>
      </c>
      <c r="E9" s="77" t="e">
        <f t="shared" si="0"/>
        <v>#DIV/0!</v>
      </c>
      <c r="F9" s="76"/>
      <c r="G9" s="76"/>
      <c r="K9" s="1"/>
      <c r="L9" s="1"/>
      <c r="M9" s="1"/>
      <c r="N9" s="1"/>
      <c r="O9" s="1"/>
      <c r="P9" s="1"/>
    </row>
    <row r="10" spans="1:16" ht="24" x14ac:dyDescent="0.55000000000000004">
      <c r="A10" s="40">
        <v>4</v>
      </c>
      <c r="B10" s="41" t="str">
        <f>ลงทะเบียน!C18</f>
        <v>วิทยาลัย</v>
      </c>
      <c r="C10" s="3" t="e">
        <f>'กำลังอัด (เช้า) '!L10</f>
        <v>#DIV/0!</v>
      </c>
      <c r="D10" s="77" t="e">
        <f>'กำลังอัด (บ่าย)'!L10</f>
        <v>#DIV/0!</v>
      </c>
      <c r="E10" s="77" t="e">
        <f t="shared" si="0"/>
        <v>#DIV/0!</v>
      </c>
      <c r="F10" s="76"/>
      <c r="G10" s="76"/>
      <c r="K10" s="1"/>
      <c r="L10" s="1"/>
      <c r="M10" s="1"/>
      <c r="N10" s="1"/>
      <c r="O10" s="1"/>
      <c r="P10" s="1"/>
    </row>
    <row r="11" spans="1:16" ht="24" x14ac:dyDescent="0.55000000000000004">
      <c r="A11" s="40">
        <v>5</v>
      </c>
      <c r="B11" s="41" t="str">
        <f>ลงทะเบียน!C22</f>
        <v>วิทยาลัย</v>
      </c>
      <c r="C11" s="3" t="e">
        <f>'กำลังอัด (เช้า) '!L11</f>
        <v>#DIV/0!</v>
      </c>
      <c r="D11" s="77" t="e">
        <f>'กำลังอัด (บ่าย)'!L11</f>
        <v>#DIV/0!</v>
      </c>
      <c r="E11" s="77" t="e">
        <f t="shared" si="0"/>
        <v>#DIV/0!</v>
      </c>
      <c r="F11" s="76"/>
      <c r="G11" s="76"/>
      <c r="K11" s="1"/>
      <c r="L11" s="1"/>
      <c r="M11" s="1"/>
      <c r="N11" s="1"/>
      <c r="O11" s="1"/>
      <c r="P11" s="1"/>
    </row>
    <row r="12" spans="1:16" ht="24" x14ac:dyDescent="0.55000000000000004">
      <c r="A12" s="40">
        <v>6</v>
      </c>
      <c r="B12" s="41" t="str">
        <f>ลงทะเบียน!C26</f>
        <v>วิทยาลัย</v>
      </c>
      <c r="C12" s="3" t="e">
        <f>'กำลังอัด (เช้า) '!L12</f>
        <v>#DIV/0!</v>
      </c>
      <c r="D12" s="77" t="e">
        <f>'กำลังอัด (บ่าย)'!L12</f>
        <v>#DIV/0!</v>
      </c>
      <c r="E12" s="77" t="e">
        <f t="shared" si="0"/>
        <v>#DIV/0!</v>
      </c>
      <c r="F12" s="76"/>
      <c r="G12" s="76"/>
      <c r="K12" s="1"/>
      <c r="L12" s="1"/>
      <c r="M12" s="1"/>
      <c r="N12" s="1"/>
      <c r="O12" s="1"/>
      <c r="P12" s="1"/>
    </row>
    <row r="13" spans="1:16" ht="24" x14ac:dyDescent="0.55000000000000004">
      <c r="A13" s="40">
        <v>7</v>
      </c>
      <c r="B13" s="41" t="str">
        <f>ลงทะเบียน!C30</f>
        <v>วิทยาลัย</v>
      </c>
      <c r="C13" s="3" t="e">
        <f>'กำลังอัด (เช้า) '!L13</f>
        <v>#DIV/0!</v>
      </c>
      <c r="D13" s="77" t="e">
        <f>'กำลังอัด (บ่าย)'!L13</f>
        <v>#DIV/0!</v>
      </c>
      <c r="E13" s="77" t="e">
        <f t="shared" si="0"/>
        <v>#DIV/0!</v>
      </c>
      <c r="F13" s="76"/>
      <c r="G13" s="76"/>
      <c r="K13" s="1"/>
      <c r="L13" s="1"/>
      <c r="M13" s="1"/>
      <c r="N13" s="1"/>
      <c r="O13" s="1"/>
      <c r="P13" s="1"/>
    </row>
    <row r="14" spans="1:16" ht="24" x14ac:dyDescent="0.55000000000000004">
      <c r="A14" s="40">
        <v>8</v>
      </c>
      <c r="B14" s="41" t="str">
        <f>ลงทะเบียน!C34</f>
        <v>วิทยาลัย</v>
      </c>
      <c r="C14" s="3">
        <f>'กำลังอัด (เช้า) '!L14</f>
        <v>0</v>
      </c>
      <c r="D14" s="77" t="e">
        <f>'กำลังอัด (บ่าย)'!L14</f>
        <v>#DIV/0!</v>
      </c>
      <c r="E14" s="77" t="e">
        <f t="shared" si="0"/>
        <v>#DIV/0!</v>
      </c>
      <c r="F14" s="76"/>
      <c r="G14" s="76"/>
      <c r="K14" s="1"/>
      <c r="L14" s="1"/>
      <c r="M14" s="1"/>
      <c r="N14" s="1"/>
      <c r="O14" s="1"/>
      <c r="P14" s="1"/>
    </row>
    <row r="15" spans="1:16" ht="24" x14ac:dyDescent="0.55000000000000004">
      <c r="A15" s="40">
        <v>9</v>
      </c>
      <c r="B15" s="41" t="str">
        <f>ลงทะเบียน!C38</f>
        <v>วิทยาลัย</v>
      </c>
      <c r="C15" s="3" t="e">
        <f>'กำลังอัด (เช้า) '!L15</f>
        <v>#DIV/0!</v>
      </c>
      <c r="D15" s="77" t="e">
        <f>'กำลังอัด (บ่าย)'!L15</f>
        <v>#DIV/0!</v>
      </c>
      <c r="E15" s="77" t="e">
        <f t="shared" si="0"/>
        <v>#DIV/0!</v>
      </c>
      <c r="F15" s="76"/>
      <c r="G15" s="76"/>
      <c r="K15" s="1"/>
      <c r="L15" s="1"/>
      <c r="M15" s="1"/>
      <c r="N15" s="1"/>
      <c r="O15" s="1"/>
      <c r="P15" s="1"/>
    </row>
    <row r="16" spans="1:16" ht="24" x14ac:dyDescent="0.55000000000000004">
      <c r="A16" s="40">
        <v>10</v>
      </c>
      <c r="B16" s="41" t="str">
        <f>ลงทะเบียน!C42</f>
        <v>วิทยาลัย</v>
      </c>
      <c r="C16" s="3" t="e">
        <f>'กำลังอัด (เช้า) '!L16</f>
        <v>#DIV/0!</v>
      </c>
      <c r="D16" s="77" t="e">
        <f>'กำลังอัด (บ่าย)'!L16</f>
        <v>#DIV/0!</v>
      </c>
      <c r="E16" s="77" t="e">
        <f t="shared" si="0"/>
        <v>#DIV/0!</v>
      </c>
      <c r="F16" s="76"/>
      <c r="G16" s="76"/>
      <c r="K16" s="1"/>
      <c r="L16" s="1"/>
      <c r="M16" s="1"/>
      <c r="N16" s="1"/>
      <c r="O16" s="1"/>
      <c r="P16" s="1"/>
    </row>
    <row r="17" spans="1:16" ht="24" x14ac:dyDescent="0.55000000000000004">
      <c r="A17" s="40">
        <v>11</v>
      </c>
      <c r="B17" s="41" t="str">
        <f>ลงทะเบียน!C46</f>
        <v>วิทยาลัย</v>
      </c>
      <c r="C17" s="3" t="e">
        <f>'กำลังอัด (เช้า) '!L17</f>
        <v>#DIV/0!</v>
      </c>
      <c r="D17" s="77" t="e">
        <f>'กำลังอัด (บ่าย)'!L17</f>
        <v>#DIV/0!</v>
      </c>
      <c r="E17" s="77" t="e">
        <f t="shared" si="0"/>
        <v>#DIV/0!</v>
      </c>
      <c r="F17" s="76"/>
      <c r="G17" s="76"/>
      <c r="K17" s="1"/>
      <c r="L17" s="1"/>
      <c r="M17" s="1"/>
      <c r="N17" s="1"/>
      <c r="O17" s="1"/>
      <c r="P17" s="1"/>
    </row>
    <row r="18" spans="1:16" ht="24" x14ac:dyDescent="0.55000000000000004">
      <c r="A18" s="40">
        <v>12</v>
      </c>
      <c r="B18" s="41" t="str">
        <f>ลงทะเบียน!C50</f>
        <v>วิทยาลัย</v>
      </c>
      <c r="C18" s="3" t="e">
        <f>'กำลังอัด (เช้า) '!L18</f>
        <v>#DIV/0!</v>
      </c>
      <c r="D18" s="77" t="e">
        <f>'กำลังอัด (บ่าย)'!L18</f>
        <v>#DIV/0!</v>
      </c>
      <c r="E18" s="77" t="e">
        <f t="shared" si="0"/>
        <v>#DIV/0!</v>
      </c>
      <c r="F18" s="76"/>
      <c r="G18" s="76"/>
      <c r="K18" s="1"/>
      <c r="L18" s="1"/>
      <c r="M18" s="1"/>
      <c r="N18" s="1"/>
      <c r="O18" s="1"/>
      <c r="P18" s="1"/>
    </row>
    <row r="19" spans="1:16" ht="24" x14ac:dyDescent="0.55000000000000004">
      <c r="A19" s="40">
        <v>13</v>
      </c>
      <c r="B19" s="41" t="str">
        <f>ลงทะเบียน!C54</f>
        <v>วิทยาลัย</v>
      </c>
      <c r="C19" s="3" t="e">
        <f>'กำลังอัด (เช้า) '!L19</f>
        <v>#DIV/0!</v>
      </c>
      <c r="D19" s="77" t="e">
        <f>'กำลังอัด (บ่าย)'!L19</f>
        <v>#DIV/0!</v>
      </c>
      <c r="E19" s="77" t="e">
        <f t="shared" si="0"/>
        <v>#DIV/0!</v>
      </c>
      <c r="F19" s="76"/>
      <c r="G19" s="76"/>
    </row>
    <row r="20" spans="1:16" ht="24" x14ac:dyDescent="0.55000000000000004">
      <c r="A20" s="40">
        <v>14</v>
      </c>
      <c r="B20" s="41" t="str">
        <f>ลงทะเบียน!C58</f>
        <v>วิทยาลัย</v>
      </c>
      <c r="C20" s="3" t="e">
        <f>'กำลังอัด (เช้า) '!L20</f>
        <v>#DIV/0!</v>
      </c>
      <c r="D20" s="77" t="e">
        <f>'กำลังอัด (บ่าย)'!L20</f>
        <v>#DIV/0!</v>
      </c>
      <c r="E20" s="77" t="e">
        <f t="shared" ref="E20:E26" si="1">ROUND((C20+D20),2)</f>
        <v>#DIV/0!</v>
      </c>
      <c r="F20" s="76"/>
      <c r="G20" s="76"/>
    </row>
    <row r="21" spans="1:16" ht="24" x14ac:dyDescent="0.55000000000000004">
      <c r="A21" s="40">
        <v>15</v>
      </c>
      <c r="B21" s="41" t="str">
        <f>ลงทะเบียน!C62</f>
        <v>วิทยาลัย</v>
      </c>
      <c r="C21" s="3" t="e">
        <f>'กำลังอัด (เช้า) '!L21</f>
        <v>#DIV/0!</v>
      </c>
      <c r="D21" s="77" t="e">
        <f>'กำลังอัด (บ่าย)'!L21</f>
        <v>#DIV/0!</v>
      </c>
      <c r="E21" s="77" t="e">
        <f t="shared" si="1"/>
        <v>#DIV/0!</v>
      </c>
      <c r="F21" s="76"/>
      <c r="G21" s="76"/>
    </row>
    <row r="22" spans="1:16" ht="24" x14ac:dyDescent="0.55000000000000004">
      <c r="A22" s="40">
        <v>16</v>
      </c>
      <c r="B22" s="41" t="str">
        <f>ลงทะเบียน!C66</f>
        <v>วิทยาลัย</v>
      </c>
      <c r="C22" s="3" t="e">
        <f>'กำลังอัด (เช้า) '!L22</f>
        <v>#DIV/0!</v>
      </c>
      <c r="D22" s="77" t="e">
        <f>'กำลังอัด (บ่าย)'!L22</f>
        <v>#DIV/0!</v>
      </c>
      <c r="E22" s="77" t="e">
        <f t="shared" si="1"/>
        <v>#DIV/0!</v>
      </c>
      <c r="F22" s="76"/>
      <c r="G22" s="76"/>
    </row>
    <row r="23" spans="1:16" ht="24" x14ac:dyDescent="0.55000000000000004">
      <c r="A23" s="40">
        <v>17</v>
      </c>
      <c r="B23" s="41" t="str">
        <f>ลงทะเบียน!C70</f>
        <v>วิทยาลัย</v>
      </c>
      <c r="C23" s="3" t="e">
        <f>'กำลังอัด (เช้า) '!L23</f>
        <v>#DIV/0!</v>
      </c>
      <c r="D23" s="77" t="e">
        <f>'กำลังอัด (บ่าย)'!L23</f>
        <v>#DIV/0!</v>
      </c>
      <c r="E23" s="77" t="e">
        <f t="shared" si="1"/>
        <v>#DIV/0!</v>
      </c>
      <c r="F23" s="76"/>
      <c r="G23" s="76"/>
    </row>
    <row r="24" spans="1:16" ht="24" x14ac:dyDescent="0.55000000000000004">
      <c r="A24" s="40">
        <v>18</v>
      </c>
      <c r="B24" s="41" t="str">
        <f>ลงทะเบียน!C74</f>
        <v>วิทยาลัย</v>
      </c>
      <c r="C24" s="3" t="e">
        <f>'กำลังอัด (เช้า) '!L24</f>
        <v>#DIV/0!</v>
      </c>
      <c r="D24" s="77" t="e">
        <f>'กำลังอัด (บ่าย)'!L24</f>
        <v>#DIV/0!</v>
      </c>
      <c r="E24" s="77" t="e">
        <f t="shared" si="1"/>
        <v>#DIV/0!</v>
      </c>
      <c r="F24" s="76"/>
      <c r="G24" s="76"/>
    </row>
    <row r="25" spans="1:16" ht="24" x14ac:dyDescent="0.55000000000000004">
      <c r="A25" s="40">
        <v>19</v>
      </c>
      <c r="B25" s="41" t="str">
        <f>ลงทะเบียน!C78</f>
        <v>วิทยาลัย</v>
      </c>
      <c r="C25" s="3" t="e">
        <f>'กำลังอัด (เช้า) '!L25</f>
        <v>#DIV/0!</v>
      </c>
      <c r="D25" s="77" t="e">
        <f>'กำลังอัด (บ่าย)'!L25</f>
        <v>#DIV/0!</v>
      </c>
      <c r="E25" s="77" t="e">
        <f t="shared" si="1"/>
        <v>#DIV/0!</v>
      </c>
      <c r="F25" s="76"/>
      <c r="G25" s="76"/>
    </row>
    <row r="26" spans="1:16" ht="24" x14ac:dyDescent="0.55000000000000004">
      <c r="A26" s="40">
        <v>20</v>
      </c>
      <c r="B26" s="41" t="str">
        <f>ลงทะเบียน!C82</f>
        <v>วิทยาลัย</v>
      </c>
      <c r="C26" s="3" t="e">
        <f>'กำลังอัด (เช้า) '!L26</f>
        <v>#DIV/0!</v>
      </c>
      <c r="D26" s="77" t="e">
        <f>'กำลังอัด (บ่าย)'!L26</f>
        <v>#DIV/0!</v>
      </c>
      <c r="E26" s="77" t="e">
        <f t="shared" si="1"/>
        <v>#DIV/0!</v>
      </c>
      <c r="F26" s="76"/>
      <c r="G26" s="76"/>
    </row>
  </sheetData>
  <mergeCells count="9">
    <mergeCell ref="D5:D6"/>
    <mergeCell ref="G5:G6"/>
    <mergeCell ref="A2:G2"/>
    <mergeCell ref="A1:G1"/>
    <mergeCell ref="E5:E6"/>
    <mergeCell ref="A5:A6"/>
    <mergeCell ref="B5:B6"/>
    <mergeCell ref="C5:C6"/>
    <mergeCell ref="F5:F6"/>
  </mergeCells>
  <pageMargins left="0.23622047244094491" right="0.19685039370078741" top="0.19685039370078741" bottom="0.19685039370078741" header="0.51181102362204722" footer="0.51181102362204722"/>
  <pageSetup paperSize="9" scale="90" orientation="portrait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10"/>
  </sheetPr>
  <dimension ref="A1:G20"/>
  <sheetViews>
    <sheetView workbookViewId="0">
      <selection activeCell="A3" sqref="A3"/>
    </sheetView>
  </sheetViews>
  <sheetFormatPr defaultColWidth="9.140625" defaultRowHeight="33" x14ac:dyDescent="0.75"/>
  <cols>
    <col min="1" max="1" width="9.42578125" style="36" customWidth="1"/>
    <col min="2" max="2" width="20.5703125" style="36" customWidth="1"/>
    <col min="3" max="3" width="64" style="36" customWidth="1"/>
    <col min="4" max="16384" width="9.140625" style="36"/>
  </cols>
  <sheetData>
    <row r="1" spans="1:7" x14ac:dyDescent="0.75">
      <c r="A1" s="202" t="s">
        <v>70</v>
      </c>
      <c r="B1" s="202"/>
      <c r="C1" s="202"/>
      <c r="D1" s="35"/>
      <c r="E1" s="35"/>
      <c r="F1" s="35"/>
      <c r="G1" s="35"/>
    </row>
    <row r="2" spans="1:7" x14ac:dyDescent="0.75">
      <c r="A2" s="202" t="s">
        <v>99</v>
      </c>
      <c r="B2" s="202"/>
      <c r="C2" s="202"/>
      <c r="D2" s="35"/>
      <c r="E2" s="35"/>
      <c r="F2" s="35"/>
      <c r="G2" s="35"/>
    </row>
    <row r="4" spans="1:7" x14ac:dyDescent="0.75">
      <c r="A4" s="37" t="s">
        <v>23</v>
      </c>
    </row>
    <row r="5" spans="1:7" x14ac:dyDescent="0.75">
      <c r="B5" s="38" t="s">
        <v>27</v>
      </c>
      <c r="C5" s="39"/>
    </row>
    <row r="6" spans="1:7" x14ac:dyDescent="0.75">
      <c r="B6" s="38" t="s">
        <v>24</v>
      </c>
      <c r="C6" s="38"/>
    </row>
    <row r="7" spans="1:7" x14ac:dyDescent="0.75">
      <c r="B7" s="38" t="s">
        <v>6</v>
      </c>
      <c r="C7" s="38"/>
    </row>
    <row r="8" spans="1:7" x14ac:dyDescent="0.75">
      <c r="B8" s="38" t="s">
        <v>6</v>
      </c>
      <c r="C8" s="38"/>
    </row>
    <row r="9" spans="1:7" x14ac:dyDescent="0.75">
      <c r="C9" s="37"/>
    </row>
    <row r="10" spans="1:7" x14ac:dyDescent="0.75">
      <c r="A10" s="37" t="s">
        <v>25</v>
      </c>
      <c r="C10" s="37"/>
    </row>
    <row r="11" spans="1:7" x14ac:dyDescent="0.75">
      <c r="B11" s="38" t="s">
        <v>27</v>
      </c>
      <c r="C11" s="39"/>
    </row>
    <row r="12" spans="1:7" x14ac:dyDescent="0.75">
      <c r="B12" s="38" t="s">
        <v>24</v>
      </c>
      <c r="C12" s="38"/>
    </row>
    <row r="13" spans="1:7" x14ac:dyDescent="0.75">
      <c r="B13" s="38" t="s">
        <v>6</v>
      </c>
      <c r="C13" s="38"/>
    </row>
    <row r="14" spans="1:7" x14ac:dyDescent="0.75">
      <c r="B14" s="38" t="s">
        <v>6</v>
      </c>
      <c r="C14" s="38"/>
    </row>
    <row r="15" spans="1:7" x14ac:dyDescent="0.75">
      <c r="C15" s="37"/>
    </row>
    <row r="16" spans="1:7" x14ac:dyDescent="0.75">
      <c r="A16" s="37" t="s">
        <v>26</v>
      </c>
      <c r="C16" s="37"/>
    </row>
    <row r="17" spans="2:3" x14ac:dyDescent="0.75">
      <c r="B17" s="38" t="s">
        <v>27</v>
      </c>
      <c r="C17" s="39"/>
    </row>
    <row r="18" spans="2:3" x14ac:dyDescent="0.75">
      <c r="B18" s="38" t="s">
        <v>24</v>
      </c>
      <c r="C18" s="38"/>
    </row>
    <row r="19" spans="2:3" x14ac:dyDescent="0.75">
      <c r="B19" s="38" t="s">
        <v>6</v>
      </c>
      <c r="C19" s="38"/>
    </row>
    <row r="20" spans="2:3" x14ac:dyDescent="0.75">
      <c r="B20" s="38" t="s">
        <v>6</v>
      </c>
      <c r="C20" s="38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M85"/>
  <sheetViews>
    <sheetView topLeftCell="A55" zoomScale="90" zoomScaleNormal="90" workbookViewId="0">
      <selection activeCell="C82" sqref="C82"/>
    </sheetView>
  </sheetViews>
  <sheetFormatPr defaultColWidth="9" defaultRowHeight="21.75" x14ac:dyDescent="0.5"/>
  <cols>
    <col min="1" max="1" width="5.140625" style="13" customWidth="1"/>
    <col min="2" max="2" width="14.7109375" style="13" hidden="1" customWidth="1"/>
    <col min="3" max="3" width="37" style="14" customWidth="1"/>
    <col min="4" max="4" width="23" style="13" customWidth="1"/>
    <col min="5" max="5" width="11.5703125" style="12" customWidth="1"/>
    <col min="6" max="6" width="15.28515625" style="12" customWidth="1"/>
    <col min="7" max="7" width="11.140625" style="12" customWidth="1"/>
    <col min="8" max="16384" width="9" style="12"/>
  </cols>
  <sheetData>
    <row r="1" spans="1:12" ht="27.75" x14ac:dyDescent="0.65">
      <c r="A1" s="142" t="s">
        <v>22</v>
      </c>
      <c r="B1" s="142"/>
      <c r="C1" s="142"/>
      <c r="D1" s="142"/>
      <c r="E1" s="142"/>
      <c r="F1" s="142"/>
      <c r="G1" s="142"/>
    </row>
    <row r="2" spans="1:12" ht="24" x14ac:dyDescent="0.55000000000000004">
      <c r="A2" s="140" t="str">
        <f>ปะหน้า!A2</f>
        <v>การแข่งขันทักษะวิชาชีพสาขาวิชาช่างก่อสร้าง ทักษะงานคอนกรีต ระดับภาค........ ประจำปีการศึกษา 2561</v>
      </c>
      <c r="B2" s="140"/>
      <c r="C2" s="140"/>
      <c r="D2" s="140"/>
      <c r="E2" s="140"/>
      <c r="F2" s="140"/>
      <c r="G2" s="140"/>
      <c r="H2" s="34"/>
      <c r="I2" s="34"/>
    </row>
    <row r="3" spans="1:12" ht="28.5" thickBot="1" x14ac:dyDescent="0.7">
      <c r="A3" s="141" t="str">
        <f>ปะหน้า!A3</f>
        <v>ระหว่างวันที่ 26 - 30 พ.ย. 2561 ดำเนินการโดย วิทยาลัยเทคนิคมหาสารคาม ณ วิทยาลัยเทคนิคมหาสารคาม จ.มหาสารคาม</v>
      </c>
      <c r="B3" s="141"/>
      <c r="C3" s="141"/>
      <c r="D3" s="141"/>
      <c r="E3" s="141"/>
      <c r="F3" s="141"/>
      <c r="G3" s="141"/>
      <c r="H3" s="33"/>
      <c r="I3" s="33"/>
    </row>
    <row r="4" spans="1:12" ht="12.75" customHeight="1" thickBot="1" x14ac:dyDescent="0.55000000000000004"/>
    <row r="5" spans="1:12" ht="22.5" thickBot="1" x14ac:dyDescent="0.55000000000000004">
      <c r="A5" s="32" t="s">
        <v>2</v>
      </c>
      <c r="B5" s="31" t="s">
        <v>21</v>
      </c>
      <c r="C5" s="30" t="s">
        <v>3</v>
      </c>
      <c r="D5" s="30" t="s">
        <v>20</v>
      </c>
      <c r="E5" s="30" t="s">
        <v>19</v>
      </c>
      <c r="F5" s="29" t="s">
        <v>18</v>
      </c>
      <c r="G5" s="29" t="s">
        <v>1</v>
      </c>
    </row>
    <row r="6" spans="1:12" s="22" customFormat="1" x14ac:dyDescent="0.5">
      <c r="A6" s="28">
        <v>1</v>
      </c>
      <c r="B6" s="27" t="s">
        <v>17</v>
      </c>
      <c r="C6" s="26" t="s">
        <v>3</v>
      </c>
      <c r="D6" s="26"/>
      <c r="E6" s="16" t="s">
        <v>7</v>
      </c>
      <c r="F6" s="25"/>
      <c r="G6" s="25"/>
      <c r="J6" s="23"/>
      <c r="K6" s="23"/>
      <c r="L6" s="23"/>
    </row>
    <row r="7" spans="1:12" s="22" customFormat="1" x14ac:dyDescent="0.5">
      <c r="A7" s="19"/>
      <c r="B7" s="18"/>
      <c r="C7" s="17"/>
      <c r="D7" s="17"/>
      <c r="E7" s="16" t="s">
        <v>6</v>
      </c>
      <c r="F7" s="15"/>
      <c r="G7" s="15"/>
      <c r="J7" s="23"/>
      <c r="K7" s="24"/>
      <c r="L7" s="23"/>
    </row>
    <row r="8" spans="1:12" s="22" customFormat="1" x14ac:dyDescent="0.5">
      <c r="A8" s="19"/>
      <c r="B8" s="18"/>
      <c r="C8" s="17"/>
      <c r="D8" s="17"/>
      <c r="E8" s="16" t="s">
        <v>6</v>
      </c>
      <c r="F8" s="15"/>
      <c r="G8" s="15"/>
      <c r="J8" s="23"/>
      <c r="K8" s="24"/>
      <c r="L8" s="23"/>
    </row>
    <row r="9" spans="1:12" s="22" customFormat="1" x14ac:dyDescent="0.5">
      <c r="A9" s="19"/>
      <c r="B9" s="18"/>
      <c r="C9" s="17"/>
      <c r="D9" s="17"/>
      <c r="E9" s="16" t="s">
        <v>6</v>
      </c>
      <c r="F9" s="15"/>
      <c r="G9" s="15" t="s">
        <v>86</v>
      </c>
      <c r="J9" s="23"/>
      <c r="K9" s="24"/>
      <c r="L9" s="23"/>
    </row>
    <row r="10" spans="1:12" s="22" customFormat="1" x14ac:dyDescent="0.5">
      <c r="A10" s="19">
        <v>2</v>
      </c>
      <c r="B10" s="20" t="s">
        <v>9</v>
      </c>
      <c r="C10" s="17" t="s">
        <v>3</v>
      </c>
      <c r="D10" s="17"/>
      <c r="E10" s="16" t="s">
        <v>7</v>
      </c>
      <c r="F10" s="15"/>
      <c r="G10" s="15"/>
      <c r="J10" s="24"/>
      <c r="K10" s="24"/>
      <c r="L10" s="23"/>
    </row>
    <row r="11" spans="1:12" s="22" customFormat="1" ht="21" customHeight="1" x14ac:dyDescent="0.5">
      <c r="A11" s="19"/>
      <c r="B11" s="18"/>
      <c r="C11" s="17"/>
      <c r="D11" s="17"/>
      <c r="E11" s="16" t="s">
        <v>6</v>
      </c>
      <c r="F11" s="15"/>
      <c r="G11" s="15"/>
      <c r="J11" s="24"/>
      <c r="K11" s="24"/>
      <c r="L11" s="23"/>
    </row>
    <row r="12" spans="1:12" s="22" customFormat="1" x14ac:dyDescent="0.5">
      <c r="A12" s="19"/>
      <c r="B12" s="18"/>
      <c r="C12" s="17"/>
      <c r="D12" s="17"/>
      <c r="E12" s="16" t="s">
        <v>6</v>
      </c>
      <c r="F12" s="15"/>
      <c r="G12" s="15"/>
      <c r="J12" s="23"/>
      <c r="K12" s="23"/>
      <c r="L12" s="23"/>
    </row>
    <row r="13" spans="1:12" s="22" customFormat="1" x14ac:dyDescent="0.5">
      <c r="A13" s="19"/>
      <c r="B13" s="18"/>
      <c r="C13" s="17"/>
      <c r="D13" s="17"/>
      <c r="E13" s="16" t="s">
        <v>6</v>
      </c>
      <c r="F13" s="15"/>
      <c r="G13" s="15" t="s">
        <v>86</v>
      </c>
      <c r="J13" s="23"/>
      <c r="K13" s="23"/>
      <c r="L13" s="23"/>
    </row>
    <row r="14" spans="1:12" s="22" customFormat="1" x14ac:dyDescent="0.5">
      <c r="A14" s="19">
        <v>3</v>
      </c>
      <c r="B14" s="20" t="s">
        <v>10</v>
      </c>
      <c r="C14" s="17" t="s">
        <v>3</v>
      </c>
      <c r="D14" s="17"/>
      <c r="E14" s="16" t="s">
        <v>7</v>
      </c>
      <c r="F14" s="15"/>
      <c r="G14" s="15"/>
      <c r="J14" s="23"/>
      <c r="K14" s="23"/>
      <c r="L14" s="23"/>
    </row>
    <row r="15" spans="1:12" s="22" customFormat="1" x14ac:dyDescent="0.5">
      <c r="A15" s="19"/>
      <c r="B15" s="18"/>
      <c r="C15" s="17"/>
      <c r="D15" s="17"/>
      <c r="E15" s="16" t="s">
        <v>6</v>
      </c>
      <c r="F15" s="15"/>
      <c r="G15" s="15"/>
    </row>
    <row r="16" spans="1:12" s="22" customFormat="1" x14ac:dyDescent="0.5">
      <c r="A16" s="19"/>
      <c r="B16" s="16"/>
      <c r="C16" s="21"/>
      <c r="D16" s="17"/>
      <c r="E16" s="16" t="s">
        <v>6</v>
      </c>
      <c r="F16" s="15"/>
      <c r="G16" s="15"/>
    </row>
    <row r="17" spans="1:7" s="22" customFormat="1" x14ac:dyDescent="0.5">
      <c r="A17" s="19"/>
      <c r="B17" s="18"/>
      <c r="C17" s="17"/>
      <c r="D17" s="17"/>
      <c r="E17" s="16" t="s">
        <v>6</v>
      </c>
      <c r="F17" s="15"/>
      <c r="G17" s="15" t="s">
        <v>86</v>
      </c>
    </row>
    <row r="18" spans="1:7" s="22" customFormat="1" x14ac:dyDescent="0.5">
      <c r="A18" s="19">
        <v>4</v>
      </c>
      <c r="B18" s="20" t="s">
        <v>8</v>
      </c>
      <c r="C18" s="17" t="s">
        <v>3</v>
      </c>
      <c r="D18" s="17"/>
      <c r="E18" s="16" t="s">
        <v>7</v>
      </c>
      <c r="F18" s="15"/>
      <c r="G18" s="15"/>
    </row>
    <row r="19" spans="1:7" s="22" customFormat="1" x14ac:dyDescent="0.5">
      <c r="A19" s="19"/>
      <c r="B19" s="18"/>
      <c r="C19" s="17"/>
      <c r="D19" s="17"/>
      <c r="E19" s="16" t="s">
        <v>6</v>
      </c>
      <c r="F19" s="15"/>
      <c r="G19" s="15"/>
    </row>
    <row r="20" spans="1:7" s="22" customFormat="1" x14ac:dyDescent="0.5">
      <c r="A20" s="19"/>
      <c r="B20" s="18"/>
      <c r="C20" s="17"/>
      <c r="D20" s="17"/>
      <c r="E20" s="16" t="s">
        <v>6</v>
      </c>
      <c r="F20" s="15"/>
      <c r="G20" s="15"/>
    </row>
    <row r="21" spans="1:7" s="22" customFormat="1" x14ac:dyDescent="0.5">
      <c r="A21" s="19"/>
      <c r="B21" s="18"/>
      <c r="C21" s="17"/>
      <c r="D21" s="17"/>
      <c r="E21" s="16" t="s">
        <v>6</v>
      </c>
      <c r="F21" s="15"/>
      <c r="G21" s="15" t="s">
        <v>86</v>
      </c>
    </row>
    <row r="22" spans="1:7" s="22" customFormat="1" x14ac:dyDescent="0.5">
      <c r="A22" s="19">
        <v>5</v>
      </c>
      <c r="B22" s="20" t="s">
        <v>16</v>
      </c>
      <c r="C22" s="17" t="s">
        <v>3</v>
      </c>
      <c r="D22" s="17"/>
      <c r="E22" s="16" t="s">
        <v>7</v>
      </c>
      <c r="F22" s="15"/>
      <c r="G22" s="15"/>
    </row>
    <row r="23" spans="1:7" s="22" customFormat="1" x14ac:dyDescent="0.5">
      <c r="A23" s="19"/>
      <c r="B23" s="18"/>
      <c r="C23" s="17"/>
      <c r="D23" s="17"/>
      <c r="E23" s="16" t="s">
        <v>6</v>
      </c>
      <c r="F23" s="15"/>
      <c r="G23" s="15"/>
    </row>
    <row r="24" spans="1:7" s="22" customFormat="1" x14ac:dyDescent="0.5">
      <c r="A24" s="19"/>
      <c r="B24" s="16"/>
      <c r="C24" s="17"/>
      <c r="D24" s="17"/>
      <c r="E24" s="16" t="s">
        <v>6</v>
      </c>
      <c r="F24" s="15"/>
      <c r="G24" s="15"/>
    </row>
    <row r="25" spans="1:7" s="22" customFormat="1" x14ac:dyDescent="0.5">
      <c r="A25" s="19"/>
      <c r="B25" s="18"/>
      <c r="C25" s="17"/>
      <c r="D25" s="17"/>
      <c r="E25" s="16" t="s">
        <v>6</v>
      </c>
      <c r="F25" s="15"/>
      <c r="G25" s="15" t="s">
        <v>86</v>
      </c>
    </row>
    <row r="26" spans="1:7" s="22" customFormat="1" x14ac:dyDescent="0.5">
      <c r="A26" s="19">
        <v>6</v>
      </c>
      <c r="B26" s="20" t="s">
        <v>15</v>
      </c>
      <c r="C26" s="17" t="s">
        <v>3</v>
      </c>
      <c r="D26" s="17"/>
      <c r="E26" s="16" t="s">
        <v>7</v>
      </c>
      <c r="F26" s="15"/>
      <c r="G26" s="15"/>
    </row>
    <row r="27" spans="1:7" s="22" customFormat="1" x14ac:dyDescent="0.5">
      <c r="A27" s="19"/>
      <c r="B27" s="18"/>
      <c r="C27" s="17"/>
      <c r="D27" s="17"/>
      <c r="E27" s="16" t="s">
        <v>6</v>
      </c>
      <c r="F27" s="15"/>
      <c r="G27" s="15"/>
    </row>
    <row r="28" spans="1:7" s="22" customFormat="1" x14ac:dyDescent="0.5">
      <c r="A28" s="19"/>
      <c r="B28" s="18"/>
      <c r="C28" s="17"/>
      <c r="D28" s="17"/>
      <c r="E28" s="16" t="s">
        <v>6</v>
      </c>
      <c r="F28" s="15"/>
      <c r="G28" s="15"/>
    </row>
    <row r="29" spans="1:7" s="22" customFormat="1" x14ac:dyDescent="0.5">
      <c r="A29" s="19"/>
      <c r="B29" s="18"/>
      <c r="C29" s="17"/>
      <c r="D29" s="17"/>
      <c r="E29" s="16" t="s">
        <v>6</v>
      </c>
      <c r="F29" s="15"/>
      <c r="G29" s="15" t="s">
        <v>86</v>
      </c>
    </row>
    <row r="30" spans="1:7" s="22" customFormat="1" x14ac:dyDescent="0.5">
      <c r="A30" s="19">
        <v>7</v>
      </c>
      <c r="B30" s="20" t="s">
        <v>14</v>
      </c>
      <c r="C30" s="17" t="s">
        <v>3</v>
      </c>
      <c r="D30" s="17"/>
      <c r="E30" s="16" t="s">
        <v>7</v>
      </c>
      <c r="F30" s="15"/>
      <c r="G30" s="15"/>
    </row>
    <row r="31" spans="1:7" s="22" customFormat="1" x14ac:dyDescent="0.5">
      <c r="A31" s="19"/>
      <c r="B31" s="18"/>
      <c r="C31" s="17"/>
      <c r="D31" s="17"/>
      <c r="E31" s="16" t="s">
        <v>6</v>
      </c>
      <c r="F31" s="15"/>
      <c r="G31" s="15"/>
    </row>
    <row r="32" spans="1:7" s="22" customFormat="1" x14ac:dyDescent="0.5">
      <c r="A32" s="19"/>
      <c r="B32" s="16"/>
      <c r="C32" s="17"/>
      <c r="D32" s="17"/>
      <c r="E32" s="16" t="s">
        <v>6</v>
      </c>
      <c r="F32" s="15"/>
      <c r="G32" s="15"/>
    </row>
    <row r="33" spans="1:13" s="22" customFormat="1" x14ac:dyDescent="0.5">
      <c r="A33" s="19"/>
      <c r="B33" s="18"/>
      <c r="C33" s="17"/>
      <c r="D33" s="17"/>
      <c r="E33" s="16" t="s">
        <v>6</v>
      </c>
      <c r="F33" s="15"/>
      <c r="G33" s="15" t="s">
        <v>86</v>
      </c>
    </row>
    <row r="34" spans="1:13" s="22" customFormat="1" x14ac:dyDescent="0.5">
      <c r="A34" s="19">
        <v>8</v>
      </c>
      <c r="B34" s="20" t="s">
        <v>11</v>
      </c>
      <c r="C34" s="17" t="s">
        <v>3</v>
      </c>
      <c r="D34" s="17"/>
      <c r="E34" s="16" t="s">
        <v>7</v>
      </c>
      <c r="F34" s="15"/>
      <c r="G34" s="15"/>
    </row>
    <row r="35" spans="1:13" s="22" customFormat="1" x14ac:dyDescent="0.5">
      <c r="A35" s="19"/>
      <c r="B35" s="18"/>
      <c r="C35" s="17"/>
      <c r="D35" s="17"/>
      <c r="E35" s="16" t="s">
        <v>6</v>
      </c>
      <c r="F35" s="15"/>
      <c r="G35" s="15"/>
    </row>
    <row r="36" spans="1:13" s="22" customFormat="1" x14ac:dyDescent="0.5">
      <c r="A36" s="19"/>
      <c r="B36" s="18"/>
      <c r="C36" s="17"/>
      <c r="D36" s="17"/>
      <c r="E36" s="16" t="s">
        <v>6</v>
      </c>
      <c r="F36" s="15"/>
      <c r="G36" s="15"/>
    </row>
    <row r="37" spans="1:13" s="22" customFormat="1" x14ac:dyDescent="0.5">
      <c r="A37" s="19"/>
      <c r="B37" s="18"/>
      <c r="C37" s="17"/>
      <c r="D37" s="17"/>
      <c r="E37" s="16" t="s">
        <v>6</v>
      </c>
      <c r="F37" s="15"/>
      <c r="G37" s="15" t="s">
        <v>86</v>
      </c>
    </row>
    <row r="38" spans="1:13" s="22" customFormat="1" x14ac:dyDescent="0.5">
      <c r="A38" s="19">
        <v>9</v>
      </c>
      <c r="B38" s="20" t="s">
        <v>12</v>
      </c>
      <c r="C38" s="17" t="s">
        <v>3</v>
      </c>
      <c r="D38" s="17"/>
      <c r="E38" s="16" t="s">
        <v>7</v>
      </c>
      <c r="F38" s="15"/>
      <c r="G38" s="15"/>
    </row>
    <row r="39" spans="1:13" s="22" customFormat="1" x14ac:dyDescent="0.5">
      <c r="A39" s="19"/>
      <c r="B39" s="18"/>
      <c r="C39" s="17"/>
      <c r="D39" s="17"/>
      <c r="E39" s="16" t="s">
        <v>6</v>
      </c>
      <c r="F39" s="15"/>
      <c r="G39" s="15"/>
    </row>
    <row r="40" spans="1:13" s="22" customFormat="1" x14ac:dyDescent="0.5">
      <c r="A40" s="19"/>
      <c r="B40" s="16"/>
      <c r="C40" s="17"/>
      <c r="D40" s="17"/>
      <c r="E40" s="16" t="s">
        <v>6</v>
      </c>
      <c r="F40" s="15"/>
      <c r="G40" s="15"/>
    </row>
    <row r="41" spans="1:13" s="22" customFormat="1" x14ac:dyDescent="0.5">
      <c r="A41" s="19"/>
      <c r="B41" s="18"/>
      <c r="C41" s="17"/>
      <c r="D41" s="17"/>
      <c r="E41" s="16" t="s">
        <v>6</v>
      </c>
      <c r="F41" s="15"/>
      <c r="G41" s="15" t="s">
        <v>86</v>
      </c>
    </row>
    <row r="42" spans="1:13" s="22" customFormat="1" x14ac:dyDescent="0.5">
      <c r="A42" s="19">
        <v>10</v>
      </c>
      <c r="B42" s="20" t="s">
        <v>13</v>
      </c>
      <c r="C42" s="17" t="s">
        <v>3</v>
      </c>
      <c r="D42" s="17"/>
      <c r="E42" s="16" t="s">
        <v>7</v>
      </c>
      <c r="F42" s="15"/>
      <c r="G42" s="15"/>
    </row>
    <row r="43" spans="1:13" s="22" customFormat="1" x14ac:dyDescent="0.5">
      <c r="A43" s="19"/>
      <c r="B43" s="18"/>
      <c r="C43" s="17"/>
      <c r="D43" s="17"/>
      <c r="E43" s="16" t="s">
        <v>6</v>
      </c>
      <c r="F43" s="15"/>
      <c r="G43" s="15"/>
      <c r="J43" s="12"/>
      <c r="K43" s="12"/>
      <c r="L43" s="12"/>
      <c r="M43" s="12"/>
    </row>
    <row r="44" spans="1:13" s="22" customFormat="1" x14ac:dyDescent="0.5">
      <c r="A44" s="19"/>
      <c r="B44" s="18"/>
      <c r="C44" s="17"/>
      <c r="D44" s="17"/>
      <c r="E44" s="16" t="s">
        <v>6</v>
      </c>
      <c r="F44" s="15"/>
      <c r="G44" s="15"/>
      <c r="J44" s="12"/>
      <c r="K44" s="12"/>
      <c r="L44" s="12"/>
      <c r="M44" s="12"/>
    </row>
    <row r="45" spans="1:13" s="22" customFormat="1" x14ac:dyDescent="0.5">
      <c r="A45" s="19"/>
      <c r="B45" s="18"/>
      <c r="C45" s="17"/>
      <c r="D45" s="17"/>
      <c r="E45" s="16" t="s">
        <v>6</v>
      </c>
      <c r="F45" s="15"/>
      <c r="G45" s="15" t="s">
        <v>86</v>
      </c>
      <c r="J45" s="12"/>
      <c r="K45" s="12"/>
      <c r="L45" s="12"/>
      <c r="M45" s="12"/>
    </row>
    <row r="46" spans="1:13" s="22" customFormat="1" x14ac:dyDescent="0.5">
      <c r="A46" s="19">
        <v>11</v>
      </c>
      <c r="B46" s="20" t="s">
        <v>12</v>
      </c>
      <c r="C46" s="17" t="s">
        <v>3</v>
      </c>
      <c r="D46" s="17"/>
      <c r="E46" s="16" t="s">
        <v>7</v>
      </c>
      <c r="F46" s="15"/>
      <c r="G46" s="15"/>
      <c r="J46" s="12"/>
      <c r="K46" s="12"/>
      <c r="L46" s="12"/>
      <c r="M46" s="12"/>
    </row>
    <row r="47" spans="1:13" s="22" customFormat="1" x14ac:dyDescent="0.5">
      <c r="A47" s="19"/>
      <c r="B47" s="18"/>
      <c r="C47" s="17"/>
      <c r="D47" s="17"/>
      <c r="E47" s="16" t="s">
        <v>6</v>
      </c>
      <c r="F47" s="15"/>
      <c r="G47" s="15"/>
      <c r="J47" s="12"/>
      <c r="K47" s="12"/>
      <c r="L47" s="12"/>
      <c r="M47" s="12"/>
    </row>
    <row r="48" spans="1:13" s="22" customFormat="1" x14ac:dyDescent="0.5">
      <c r="A48" s="19"/>
      <c r="B48" s="18"/>
      <c r="C48" s="17"/>
      <c r="D48" s="17"/>
      <c r="E48" s="16" t="s">
        <v>6</v>
      </c>
      <c r="F48" s="15"/>
      <c r="G48" s="15"/>
      <c r="J48" s="12"/>
      <c r="K48" s="12"/>
      <c r="L48" s="12"/>
      <c r="M48" s="12"/>
    </row>
    <row r="49" spans="1:13" s="22" customFormat="1" x14ac:dyDescent="0.5">
      <c r="A49" s="19"/>
      <c r="B49" s="18"/>
      <c r="C49" s="17"/>
      <c r="D49" s="17"/>
      <c r="E49" s="16" t="s">
        <v>6</v>
      </c>
      <c r="F49" s="15"/>
      <c r="G49" s="15" t="s">
        <v>86</v>
      </c>
      <c r="J49" s="12"/>
      <c r="K49" s="12"/>
      <c r="L49" s="12"/>
      <c r="M49" s="12"/>
    </row>
    <row r="50" spans="1:13" s="22" customFormat="1" x14ac:dyDescent="0.5">
      <c r="A50" s="19">
        <v>12</v>
      </c>
      <c r="B50" s="20" t="s">
        <v>11</v>
      </c>
      <c r="C50" s="17" t="s">
        <v>3</v>
      </c>
      <c r="D50" s="17"/>
      <c r="E50" s="16" t="s">
        <v>7</v>
      </c>
      <c r="F50" s="15"/>
      <c r="G50" s="15"/>
      <c r="J50" s="12"/>
      <c r="K50" s="12"/>
      <c r="L50" s="12"/>
      <c r="M50" s="12"/>
    </row>
    <row r="51" spans="1:13" s="22" customFormat="1" x14ac:dyDescent="0.5">
      <c r="A51" s="19"/>
      <c r="B51" s="18"/>
      <c r="C51" s="17"/>
      <c r="D51" s="17"/>
      <c r="E51" s="16" t="s">
        <v>6</v>
      </c>
      <c r="F51" s="15"/>
      <c r="G51" s="15"/>
      <c r="J51" s="12"/>
      <c r="K51" s="12"/>
      <c r="L51" s="12"/>
      <c r="M51" s="12"/>
    </row>
    <row r="52" spans="1:13" s="22" customFormat="1" x14ac:dyDescent="0.5">
      <c r="A52" s="19"/>
      <c r="B52" s="18"/>
      <c r="C52" s="17"/>
      <c r="D52" s="17"/>
      <c r="E52" s="16" t="s">
        <v>6</v>
      </c>
      <c r="F52" s="15"/>
      <c r="G52" s="15"/>
      <c r="J52" s="12"/>
      <c r="K52" s="12"/>
      <c r="L52" s="12"/>
      <c r="M52" s="12"/>
    </row>
    <row r="53" spans="1:13" s="22" customFormat="1" x14ac:dyDescent="0.5">
      <c r="A53" s="19"/>
      <c r="B53" s="18"/>
      <c r="C53" s="21"/>
      <c r="D53" s="17"/>
      <c r="E53" s="16" t="s">
        <v>6</v>
      </c>
      <c r="F53" s="15"/>
      <c r="G53" s="15" t="s">
        <v>86</v>
      </c>
      <c r="J53" s="12"/>
      <c r="K53" s="12"/>
      <c r="L53" s="12"/>
      <c r="M53" s="12"/>
    </row>
    <row r="54" spans="1:13" x14ac:dyDescent="0.5">
      <c r="A54" s="19">
        <v>13</v>
      </c>
      <c r="B54" s="20" t="s">
        <v>11</v>
      </c>
      <c r="C54" s="17" t="s">
        <v>3</v>
      </c>
      <c r="D54" s="17"/>
      <c r="E54" s="16" t="s">
        <v>7</v>
      </c>
      <c r="F54" s="15"/>
      <c r="G54" s="15"/>
    </row>
    <row r="55" spans="1:13" x14ac:dyDescent="0.5">
      <c r="A55" s="19"/>
      <c r="B55" s="18"/>
      <c r="C55" s="17"/>
      <c r="D55" s="17"/>
      <c r="E55" s="16" t="s">
        <v>6</v>
      </c>
      <c r="F55" s="15"/>
      <c r="G55" s="15"/>
    </row>
    <row r="56" spans="1:13" x14ac:dyDescent="0.5">
      <c r="A56" s="19"/>
      <c r="B56" s="18"/>
      <c r="C56" s="17"/>
      <c r="D56" s="17"/>
      <c r="E56" s="16" t="s">
        <v>6</v>
      </c>
      <c r="F56" s="15"/>
      <c r="G56" s="15"/>
    </row>
    <row r="57" spans="1:13" x14ac:dyDescent="0.5">
      <c r="A57" s="19"/>
      <c r="B57" s="18"/>
      <c r="C57" s="21"/>
      <c r="D57" s="17"/>
      <c r="E57" s="16" t="s">
        <v>6</v>
      </c>
      <c r="F57" s="15"/>
      <c r="G57" s="15" t="s">
        <v>86</v>
      </c>
    </row>
    <row r="58" spans="1:13" x14ac:dyDescent="0.5">
      <c r="A58" s="19">
        <v>14</v>
      </c>
      <c r="B58" s="20" t="s">
        <v>11</v>
      </c>
      <c r="C58" s="17" t="s">
        <v>3</v>
      </c>
      <c r="D58" s="17"/>
      <c r="E58" s="16" t="s">
        <v>7</v>
      </c>
      <c r="F58" s="15"/>
      <c r="G58" s="15"/>
    </row>
    <row r="59" spans="1:13" x14ac:dyDescent="0.5">
      <c r="A59" s="19"/>
      <c r="B59" s="18"/>
      <c r="C59" s="17"/>
      <c r="D59" s="17"/>
      <c r="E59" s="16" t="s">
        <v>6</v>
      </c>
      <c r="F59" s="15"/>
      <c r="G59" s="15"/>
    </row>
    <row r="60" spans="1:13" x14ac:dyDescent="0.5">
      <c r="A60" s="19"/>
      <c r="B60" s="18"/>
      <c r="C60" s="17"/>
      <c r="D60" s="17"/>
      <c r="E60" s="16" t="s">
        <v>6</v>
      </c>
      <c r="F60" s="15"/>
      <c r="G60" s="15"/>
    </row>
    <row r="61" spans="1:13" x14ac:dyDescent="0.5">
      <c r="A61" s="19"/>
      <c r="B61" s="18"/>
      <c r="C61" s="21"/>
      <c r="D61" s="17"/>
      <c r="E61" s="16" t="s">
        <v>6</v>
      </c>
      <c r="F61" s="15"/>
      <c r="G61" s="15" t="s">
        <v>86</v>
      </c>
    </row>
    <row r="62" spans="1:13" x14ac:dyDescent="0.5">
      <c r="A62" s="19">
        <v>15</v>
      </c>
      <c r="B62" s="20" t="s">
        <v>11</v>
      </c>
      <c r="C62" s="17" t="s">
        <v>3</v>
      </c>
      <c r="D62" s="17"/>
      <c r="E62" s="16" t="s">
        <v>7</v>
      </c>
      <c r="F62" s="15"/>
      <c r="G62" s="15"/>
    </row>
    <row r="63" spans="1:13" x14ac:dyDescent="0.5">
      <c r="A63" s="19"/>
      <c r="B63" s="18"/>
      <c r="C63" s="17"/>
      <c r="D63" s="17"/>
      <c r="E63" s="16" t="s">
        <v>6</v>
      </c>
      <c r="F63" s="15"/>
      <c r="G63" s="15"/>
    </row>
    <row r="64" spans="1:13" x14ac:dyDescent="0.5">
      <c r="A64" s="19"/>
      <c r="B64" s="18"/>
      <c r="C64" s="17"/>
      <c r="D64" s="17"/>
      <c r="E64" s="16" t="s">
        <v>6</v>
      </c>
      <c r="F64" s="15"/>
      <c r="G64" s="15"/>
    </row>
    <row r="65" spans="1:7" x14ac:dyDescent="0.5">
      <c r="A65" s="19"/>
      <c r="B65" s="18"/>
      <c r="C65" s="21"/>
      <c r="D65" s="17"/>
      <c r="E65" s="16" t="s">
        <v>6</v>
      </c>
      <c r="F65" s="15"/>
      <c r="G65" s="15" t="s">
        <v>86</v>
      </c>
    </row>
    <row r="66" spans="1:7" x14ac:dyDescent="0.5">
      <c r="A66" s="19">
        <v>16</v>
      </c>
      <c r="B66" s="20" t="s">
        <v>11</v>
      </c>
      <c r="C66" s="17" t="s">
        <v>3</v>
      </c>
      <c r="D66" s="17"/>
      <c r="E66" s="16" t="s">
        <v>7</v>
      </c>
      <c r="F66" s="15"/>
      <c r="G66" s="15"/>
    </row>
    <row r="67" spans="1:7" x14ac:dyDescent="0.5">
      <c r="A67" s="19"/>
      <c r="B67" s="18"/>
      <c r="C67" s="17"/>
      <c r="D67" s="17"/>
      <c r="E67" s="16" t="s">
        <v>6</v>
      </c>
      <c r="F67" s="15"/>
      <c r="G67" s="15"/>
    </row>
    <row r="68" spans="1:7" x14ac:dyDescent="0.5">
      <c r="A68" s="19"/>
      <c r="B68" s="18"/>
      <c r="C68" s="17"/>
      <c r="D68" s="17"/>
      <c r="E68" s="16" t="s">
        <v>6</v>
      </c>
      <c r="F68" s="15"/>
      <c r="G68" s="15"/>
    </row>
    <row r="69" spans="1:7" x14ac:dyDescent="0.5">
      <c r="A69" s="19"/>
      <c r="B69" s="18"/>
      <c r="C69" s="21"/>
      <c r="D69" s="17"/>
      <c r="E69" s="16" t="s">
        <v>6</v>
      </c>
      <c r="F69" s="15"/>
      <c r="G69" s="15" t="s">
        <v>86</v>
      </c>
    </row>
    <row r="70" spans="1:7" x14ac:dyDescent="0.5">
      <c r="A70" s="19">
        <v>17</v>
      </c>
      <c r="B70" s="20" t="s">
        <v>11</v>
      </c>
      <c r="C70" s="17" t="s">
        <v>3</v>
      </c>
      <c r="D70" s="17"/>
      <c r="E70" s="16" t="s">
        <v>7</v>
      </c>
      <c r="F70" s="15"/>
      <c r="G70" s="15"/>
    </row>
    <row r="71" spans="1:7" x14ac:dyDescent="0.5">
      <c r="A71" s="19"/>
      <c r="B71" s="18"/>
      <c r="C71" s="17"/>
      <c r="D71" s="17"/>
      <c r="E71" s="16" t="s">
        <v>6</v>
      </c>
      <c r="F71" s="15"/>
      <c r="G71" s="15"/>
    </row>
    <row r="72" spans="1:7" x14ac:dyDescent="0.5">
      <c r="A72" s="19"/>
      <c r="B72" s="18"/>
      <c r="C72" s="17"/>
      <c r="D72" s="17"/>
      <c r="E72" s="16" t="s">
        <v>6</v>
      </c>
      <c r="F72" s="15"/>
      <c r="G72" s="15"/>
    </row>
    <row r="73" spans="1:7" x14ac:dyDescent="0.5">
      <c r="A73" s="19"/>
      <c r="B73" s="18"/>
      <c r="C73" s="21"/>
      <c r="D73" s="17"/>
      <c r="E73" s="16" t="s">
        <v>6</v>
      </c>
      <c r="F73" s="15"/>
      <c r="G73" s="15" t="s">
        <v>86</v>
      </c>
    </row>
    <row r="74" spans="1:7" x14ac:dyDescent="0.5">
      <c r="A74" s="19">
        <v>18</v>
      </c>
      <c r="B74" s="20" t="s">
        <v>11</v>
      </c>
      <c r="C74" s="17" t="s">
        <v>3</v>
      </c>
      <c r="D74" s="17"/>
      <c r="E74" s="16" t="s">
        <v>7</v>
      </c>
      <c r="F74" s="15"/>
      <c r="G74" s="15"/>
    </row>
    <row r="75" spans="1:7" x14ac:dyDescent="0.5">
      <c r="A75" s="19"/>
      <c r="B75" s="18"/>
      <c r="C75" s="17"/>
      <c r="D75" s="17"/>
      <c r="E75" s="16" t="s">
        <v>6</v>
      </c>
      <c r="F75" s="15"/>
      <c r="G75" s="15"/>
    </row>
    <row r="76" spans="1:7" x14ac:dyDescent="0.5">
      <c r="A76" s="19"/>
      <c r="B76" s="18"/>
      <c r="C76" s="17"/>
      <c r="D76" s="17"/>
      <c r="E76" s="16" t="s">
        <v>6</v>
      </c>
      <c r="F76" s="15"/>
      <c r="G76" s="15"/>
    </row>
    <row r="77" spans="1:7" x14ac:dyDescent="0.5">
      <c r="A77" s="19"/>
      <c r="B77" s="18"/>
      <c r="C77" s="21"/>
      <c r="D77" s="17"/>
      <c r="E77" s="16" t="s">
        <v>6</v>
      </c>
      <c r="F77" s="15"/>
      <c r="G77" s="15" t="s">
        <v>86</v>
      </c>
    </row>
    <row r="78" spans="1:7" x14ac:dyDescent="0.5">
      <c r="A78" s="19">
        <v>19</v>
      </c>
      <c r="B78" s="20" t="s">
        <v>11</v>
      </c>
      <c r="C78" s="17" t="s">
        <v>3</v>
      </c>
      <c r="D78" s="17"/>
      <c r="E78" s="16" t="s">
        <v>7</v>
      </c>
      <c r="F78" s="15"/>
      <c r="G78" s="15"/>
    </row>
    <row r="79" spans="1:7" x14ac:dyDescent="0.5">
      <c r="A79" s="19"/>
      <c r="B79" s="18"/>
      <c r="C79" s="17"/>
      <c r="D79" s="17"/>
      <c r="E79" s="16" t="s">
        <v>6</v>
      </c>
      <c r="F79" s="15"/>
      <c r="G79" s="15"/>
    </row>
    <row r="80" spans="1:7" x14ac:dyDescent="0.5">
      <c r="A80" s="19"/>
      <c r="B80" s="18"/>
      <c r="C80" s="17"/>
      <c r="D80" s="17"/>
      <c r="E80" s="16" t="s">
        <v>6</v>
      </c>
      <c r="F80" s="15"/>
      <c r="G80" s="15"/>
    </row>
    <row r="81" spans="1:7" x14ac:dyDescent="0.5">
      <c r="A81" s="19"/>
      <c r="B81" s="18"/>
      <c r="C81" s="21"/>
      <c r="D81" s="17"/>
      <c r="E81" s="16" t="s">
        <v>6</v>
      </c>
      <c r="F81" s="15"/>
      <c r="G81" s="15" t="s">
        <v>86</v>
      </c>
    </row>
    <row r="82" spans="1:7" x14ac:dyDescent="0.5">
      <c r="A82" s="19">
        <v>20</v>
      </c>
      <c r="B82" s="20" t="s">
        <v>11</v>
      </c>
      <c r="C82" s="17" t="s">
        <v>3</v>
      </c>
      <c r="D82" s="17"/>
      <c r="E82" s="16" t="s">
        <v>7</v>
      </c>
      <c r="F82" s="15"/>
      <c r="G82" s="15"/>
    </row>
    <row r="83" spans="1:7" x14ac:dyDescent="0.5">
      <c r="A83" s="19"/>
      <c r="B83" s="18"/>
      <c r="C83" s="17"/>
      <c r="D83" s="17"/>
      <c r="E83" s="16" t="s">
        <v>6</v>
      </c>
      <c r="F83" s="15"/>
      <c r="G83" s="15"/>
    </row>
    <row r="84" spans="1:7" x14ac:dyDescent="0.5">
      <c r="A84" s="19"/>
      <c r="B84" s="18"/>
      <c r="C84" s="17"/>
      <c r="D84" s="17"/>
      <c r="E84" s="16" t="s">
        <v>6</v>
      </c>
      <c r="F84" s="15"/>
      <c r="G84" s="15"/>
    </row>
    <row r="85" spans="1:7" x14ac:dyDescent="0.5">
      <c r="A85" s="19"/>
      <c r="B85" s="18"/>
      <c r="C85" s="21"/>
      <c r="D85" s="17"/>
      <c r="E85" s="16" t="s">
        <v>6</v>
      </c>
      <c r="F85" s="15"/>
      <c r="G85" s="15" t="s">
        <v>86</v>
      </c>
    </row>
  </sheetData>
  <mergeCells count="3">
    <mergeCell ref="A1:G1"/>
    <mergeCell ref="A2:G2"/>
    <mergeCell ref="A3:G3"/>
  </mergeCells>
  <printOptions horizontalCentered="1"/>
  <pageMargins left="0.3" right="0.3" top="0.78740157480314998" bottom="0.78740157480314998" header="0.511811023622047" footer="0.511811023622047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9" tint="0.39997558519241921"/>
  </sheetPr>
  <dimension ref="A1:H25"/>
  <sheetViews>
    <sheetView topLeftCell="A7" workbookViewId="0">
      <selection activeCell="C19" sqref="C19:C25"/>
    </sheetView>
  </sheetViews>
  <sheetFormatPr defaultColWidth="9" defaultRowHeight="21.75" x14ac:dyDescent="0.5"/>
  <cols>
    <col min="1" max="1" width="5.140625" style="8" customWidth="1"/>
    <col min="2" max="2" width="19.28515625" style="9" hidden="1" customWidth="1"/>
    <col min="3" max="3" width="28.42578125" style="9" customWidth="1"/>
    <col min="4" max="4" width="18.28515625" style="8" customWidth="1"/>
    <col min="5" max="5" width="13.42578125" style="4" customWidth="1"/>
    <col min="6" max="7" width="21" style="4" customWidth="1"/>
    <col min="8" max="16384" width="9" style="4"/>
  </cols>
  <sheetData>
    <row r="1" spans="1:8" ht="42" x14ac:dyDescent="0.95">
      <c r="A1" s="143" t="s">
        <v>74</v>
      </c>
      <c r="B1" s="143"/>
      <c r="C1" s="143"/>
      <c r="D1" s="143"/>
      <c r="E1" s="143"/>
      <c r="F1" s="143"/>
      <c r="G1" s="143"/>
    </row>
    <row r="2" spans="1:8" ht="27.75" x14ac:dyDescent="0.65">
      <c r="A2" s="144" t="str">
        <f>ลงทะเบียน!A2</f>
        <v>การแข่งขันทักษะวิชาชีพสาขาวิชาช่างก่อสร้าง ทักษะงานคอนกรีต ระดับภาค........ ประจำปีการศึกษา 2561</v>
      </c>
      <c r="B2" s="144"/>
      <c r="C2" s="144"/>
      <c r="D2" s="144"/>
      <c r="E2" s="144"/>
      <c r="F2" s="144"/>
      <c r="G2" s="144"/>
      <c r="H2" s="5"/>
    </row>
    <row r="3" spans="1:8" ht="27.75" x14ac:dyDescent="0.65">
      <c r="A3" s="145" t="str">
        <f>ลงทะเบียน!A3</f>
        <v>ระหว่างวันที่ 26 - 30 พ.ย. 2561 ดำเนินการโดย วิทยาลัยเทคนิคมหาสารคาม ณ วิทยาลัยเทคนิคมหาสารคาม จ.มหาสารคาม</v>
      </c>
      <c r="B3" s="145"/>
      <c r="C3" s="145"/>
      <c r="D3" s="145"/>
      <c r="E3" s="145"/>
      <c r="F3" s="145"/>
      <c r="G3" s="145"/>
      <c r="H3" s="7"/>
    </row>
    <row r="4" spans="1:8" ht="10.5" customHeight="1" x14ac:dyDescent="0.5"/>
    <row r="5" spans="1:8" ht="24" x14ac:dyDescent="0.55000000000000004">
      <c r="A5" s="75" t="s">
        <v>0</v>
      </c>
      <c r="B5" s="75" t="s">
        <v>4</v>
      </c>
      <c r="C5" s="75" t="s">
        <v>3</v>
      </c>
      <c r="D5" s="75" t="s">
        <v>5</v>
      </c>
      <c r="E5" s="75" t="s">
        <v>71</v>
      </c>
      <c r="F5" s="75" t="s">
        <v>72</v>
      </c>
      <c r="G5" s="75" t="s">
        <v>73</v>
      </c>
    </row>
    <row r="6" spans="1:8" s="10" customFormat="1" ht="24" x14ac:dyDescent="0.55000000000000004">
      <c r="A6" s="6">
        <v>1</v>
      </c>
      <c r="B6" s="11" t="e">
        <f>[1]ชื่อก่อ!#REF!</f>
        <v>#REF!</v>
      </c>
      <c r="C6" s="11" t="str">
        <f>ลงทะเบียน!C6</f>
        <v>วิทยาลัย</v>
      </c>
      <c r="D6" s="11"/>
      <c r="E6" s="88"/>
      <c r="F6" s="6"/>
      <c r="G6" s="6"/>
    </row>
    <row r="7" spans="1:8" s="10" customFormat="1" ht="24" x14ac:dyDescent="0.55000000000000004">
      <c r="A7" s="6">
        <f t="shared" ref="A7:A25" si="0">A6+1</f>
        <v>2</v>
      </c>
      <c r="B7" s="11" t="e">
        <f>[1]ชื่อก่อ!#REF!</f>
        <v>#REF!</v>
      </c>
      <c r="C7" s="11" t="str">
        <f>ลงทะเบียน!C10</f>
        <v>วิทยาลัย</v>
      </c>
      <c r="D7" s="11"/>
      <c r="E7" s="6"/>
      <c r="F7" s="6"/>
      <c r="G7" s="6"/>
    </row>
    <row r="8" spans="1:8" s="10" customFormat="1" ht="24" x14ac:dyDescent="0.55000000000000004">
      <c r="A8" s="6">
        <f t="shared" si="0"/>
        <v>3</v>
      </c>
      <c r="B8" s="11" t="e">
        <f>[1]ชื่อก่อ!#REF!</f>
        <v>#REF!</v>
      </c>
      <c r="C8" s="11" t="str">
        <f>ลงทะเบียน!C14</f>
        <v>วิทยาลัย</v>
      </c>
      <c r="D8" s="11"/>
      <c r="E8" s="6"/>
      <c r="F8" s="6"/>
      <c r="G8" s="6"/>
    </row>
    <row r="9" spans="1:8" s="10" customFormat="1" ht="24" x14ac:dyDescent="0.55000000000000004">
      <c r="A9" s="6">
        <f t="shared" si="0"/>
        <v>4</v>
      </c>
      <c r="B9" s="11" t="e">
        <f>[1]ชื่อก่อ!#REF!</f>
        <v>#REF!</v>
      </c>
      <c r="C9" s="11" t="str">
        <f>ลงทะเบียน!C18</f>
        <v>วิทยาลัย</v>
      </c>
      <c r="D9" s="11"/>
      <c r="E9" s="6"/>
      <c r="F9" s="6"/>
      <c r="G9" s="6"/>
    </row>
    <row r="10" spans="1:8" s="10" customFormat="1" ht="24" x14ac:dyDescent="0.55000000000000004">
      <c r="A10" s="6">
        <f t="shared" si="0"/>
        <v>5</v>
      </c>
      <c r="B10" s="11" t="e">
        <f>[1]ชื่อก่อ!#REF!</f>
        <v>#REF!</v>
      </c>
      <c r="C10" s="11" t="str">
        <f>ลงทะเบียน!C22</f>
        <v>วิทยาลัย</v>
      </c>
      <c r="D10" s="11"/>
      <c r="E10" s="6"/>
      <c r="F10" s="6"/>
      <c r="G10" s="6"/>
    </row>
    <row r="11" spans="1:8" s="10" customFormat="1" ht="24" x14ac:dyDescent="0.55000000000000004">
      <c r="A11" s="6">
        <f t="shared" si="0"/>
        <v>6</v>
      </c>
      <c r="B11" s="11" t="e">
        <f>[1]ชื่อก่อ!#REF!</f>
        <v>#REF!</v>
      </c>
      <c r="C11" s="11" t="str">
        <f>ลงทะเบียน!C26</f>
        <v>วิทยาลัย</v>
      </c>
      <c r="D11" s="11"/>
      <c r="E11" s="6"/>
      <c r="F11" s="6"/>
      <c r="G11" s="6"/>
    </row>
    <row r="12" spans="1:8" s="10" customFormat="1" ht="24" x14ac:dyDescent="0.55000000000000004">
      <c r="A12" s="6">
        <f t="shared" si="0"/>
        <v>7</v>
      </c>
      <c r="B12" s="11" t="e">
        <f>[1]ชื่อก่อ!#REF!</f>
        <v>#REF!</v>
      </c>
      <c r="C12" s="11" t="str">
        <f>ลงทะเบียน!C30</f>
        <v>วิทยาลัย</v>
      </c>
      <c r="D12" s="11"/>
      <c r="E12" s="6"/>
      <c r="F12" s="6"/>
      <c r="G12" s="6"/>
    </row>
    <row r="13" spans="1:8" s="10" customFormat="1" ht="24" x14ac:dyDescent="0.55000000000000004">
      <c r="A13" s="6">
        <f t="shared" si="0"/>
        <v>8</v>
      </c>
      <c r="B13" s="11" t="e">
        <f>[1]ชื่อก่อ!#REF!</f>
        <v>#REF!</v>
      </c>
      <c r="C13" s="11" t="str">
        <f>ลงทะเบียน!C34</f>
        <v>วิทยาลัย</v>
      </c>
      <c r="D13" s="11"/>
      <c r="E13" s="6"/>
      <c r="F13" s="6"/>
      <c r="G13" s="6"/>
    </row>
    <row r="14" spans="1:8" s="10" customFormat="1" ht="24" x14ac:dyDescent="0.55000000000000004">
      <c r="A14" s="6">
        <f t="shared" si="0"/>
        <v>9</v>
      </c>
      <c r="B14" s="11" t="e">
        <f>[1]ชื่อก่อ!#REF!</f>
        <v>#REF!</v>
      </c>
      <c r="C14" s="11" t="str">
        <f>ลงทะเบียน!C38</f>
        <v>วิทยาลัย</v>
      </c>
      <c r="D14" s="11"/>
      <c r="E14" s="6"/>
      <c r="F14" s="6"/>
      <c r="G14" s="6"/>
    </row>
    <row r="15" spans="1:8" s="10" customFormat="1" ht="24" x14ac:dyDescent="0.55000000000000004">
      <c r="A15" s="6">
        <f t="shared" si="0"/>
        <v>10</v>
      </c>
      <c r="B15" s="11" t="e">
        <f>[1]ชื่อก่อ!#REF!</f>
        <v>#REF!</v>
      </c>
      <c r="C15" s="11" t="str">
        <f>ลงทะเบียน!C42</f>
        <v>วิทยาลัย</v>
      </c>
      <c r="D15" s="11"/>
      <c r="E15" s="6"/>
      <c r="F15" s="6"/>
      <c r="G15" s="6"/>
    </row>
    <row r="16" spans="1:8" s="10" customFormat="1" ht="24" x14ac:dyDescent="0.55000000000000004">
      <c r="A16" s="6">
        <f t="shared" si="0"/>
        <v>11</v>
      </c>
      <c r="B16" s="11" t="e">
        <f>[1]ชื่อก่อ!#REF!</f>
        <v>#REF!</v>
      </c>
      <c r="C16" s="11" t="str">
        <f>ลงทะเบียน!C46</f>
        <v>วิทยาลัย</v>
      </c>
      <c r="D16" s="11"/>
      <c r="E16" s="6"/>
      <c r="F16" s="6"/>
      <c r="G16" s="6"/>
    </row>
    <row r="17" spans="1:7" s="10" customFormat="1" ht="24" x14ac:dyDescent="0.55000000000000004">
      <c r="A17" s="6">
        <f t="shared" si="0"/>
        <v>12</v>
      </c>
      <c r="B17" s="11" t="e">
        <f>[1]ชื่อก่อ!#REF!</f>
        <v>#REF!</v>
      </c>
      <c r="C17" s="11" t="str">
        <f>ลงทะเบียน!C50</f>
        <v>วิทยาลัย</v>
      </c>
      <c r="D17" s="11"/>
      <c r="E17" s="6"/>
      <c r="F17" s="6"/>
      <c r="G17" s="6"/>
    </row>
    <row r="18" spans="1:7" ht="24" x14ac:dyDescent="0.55000000000000004">
      <c r="A18" s="6">
        <f t="shared" si="0"/>
        <v>13</v>
      </c>
      <c r="B18" s="11" t="e">
        <f>[1]ชื่อก่อ!#REF!</f>
        <v>#REF!</v>
      </c>
      <c r="C18" s="11" t="str">
        <f>ลงทะเบียน!C54</f>
        <v>วิทยาลัย</v>
      </c>
      <c r="D18" s="11"/>
      <c r="E18" s="6"/>
      <c r="F18" s="6"/>
      <c r="G18" s="6"/>
    </row>
    <row r="19" spans="1:7" ht="24" x14ac:dyDescent="0.55000000000000004">
      <c r="A19" s="6">
        <f t="shared" si="0"/>
        <v>14</v>
      </c>
      <c r="B19" s="11" t="e">
        <f>[1]ชื่อก่อ!#REF!</f>
        <v>#REF!</v>
      </c>
      <c r="C19" s="11" t="str">
        <f>ลงทะเบียน!C58</f>
        <v>วิทยาลัย</v>
      </c>
      <c r="D19" s="11"/>
      <c r="E19" s="6"/>
      <c r="F19" s="6"/>
      <c r="G19" s="6"/>
    </row>
    <row r="20" spans="1:7" ht="24" x14ac:dyDescent="0.55000000000000004">
      <c r="A20" s="6">
        <f t="shared" si="0"/>
        <v>15</v>
      </c>
      <c r="B20" s="11" t="e">
        <f>[1]ชื่อก่อ!#REF!</f>
        <v>#REF!</v>
      </c>
      <c r="C20" s="11" t="str">
        <f>ลงทะเบียน!C62</f>
        <v>วิทยาลัย</v>
      </c>
      <c r="D20" s="11"/>
      <c r="E20" s="6"/>
      <c r="F20" s="6"/>
      <c r="G20" s="6"/>
    </row>
    <row r="21" spans="1:7" ht="24" x14ac:dyDescent="0.55000000000000004">
      <c r="A21" s="6">
        <f t="shared" si="0"/>
        <v>16</v>
      </c>
      <c r="B21" s="11" t="e">
        <f>[1]ชื่อก่อ!#REF!</f>
        <v>#REF!</v>
      </c>
      <c r="C21" s="11" t="str">
        <f>ลงทะเบียน!C66</f>
        <v>วิทยาลัย</v>
      </c>
      <c r="D21" s="11"/>
      <c r="E21" s="6"/>
      <c r="F21" s="6"/>
      <c r="G21" s="6"/>
    </row>
    <row r="22" spans="1:7" ht="24" x14ac:dyDescent="0.55000000000000004">
      <c r="A22" s="6">
        <f t="shared" si="0"/>
        <v>17</v>
      </c>
      <c r="B22" s="11" t="e">
        <f>[1]ชื่อก่อ!#REF!</f>
        <v>#REF!</v>
      </c>
      <c r="C22" s="11" t="str">
        <f>ลงทะเบียน!C70</f>
        <v>วิทยาลัย</v>
      </c>
      <c r="D22" s="11"/>
      <c r="E22" s="6"/>
      <c r="F22" s="6"/>
      <c r="G22" s="6"/>
    </row>
    <row r="23" spans="1:7" ht="24" x14ac:dyDescent="0.55000000000000004">
      <c r="A23" s="6">
        <f t="shared" si="0"/>
        <v>18</v>
      </c>
      <c r="B23" s="11" t="e">
        <f>[1]ชื่อก่อ!#REF!</f>
        <v>#REF!</v>
      </c>
      <c r="C23" s="11" t="str">
        <f>ลงทะเบียน!C74</f>
        <v>วิทยาลัย</v>
      </c>
      <c r="D23" s="11"/>
      <c r="E23" s="6"/>
      <c r="F23" s="6"/>
      <c r="G23" s="6"/>
    </row>
    <row r="24" spans="1:7" ht="24" x14ac:dyDescent="0.55000000000000004">
      <c r="A24" s="6">
        <f t="shared" si="0"/>
        <v>19</v>
      </c>
      <c r="B24" s="11" t="e">
        <f>[1]ชื่อก่อ!#REF!</f>
        <v>#REF!</v>
      </c>
      <c r="C24" s="11" t="str">
        <f>ลงทะเบียน!C78</f>
        <v>วิทยาลัย</v>
      </c>
      <c r="D24" s="11"/>
      <c r="E24" s="6"/>
      <c r="F24" s="6"/>
      <c r="G24" s="6"/>
    </row>
    <row r="25" spans="1:7" ht="24" x14ac:dyDescent="0.55000000000000004">
      <c r="A25" s="6">
        <f t="shared" si="0"/>
        <v>20</v>
      </c>
      <c r="B25" s="11" t="e">
        <f>[1]ชื่อก่อ!#REF!</f>
        <v>#REF!</v>
      </c>
      <c r="C25" s="11" t="str">
        <f>ลงทะเบียน!C82</f>
        <v>วิทยาลัย</v>
      </c>
      <c r="D25" s="11"/>
      <c r="E25" s="6"/>
      <c r="F25" s="6"/>
      <c r="G25" s="6"/>
    </row>
  </sheetData>
  <mergeCells count="3">
    <mergeCell ref="A1:G1"/>
    <mergeCell ref="A2:G2"/>
    <mergeCell ref="A3:G3"/>
  </mergeCells>
  <printOptions horizontalCentered="1"/>
  <pageMargins left="0.19685039370078741" right="0.19685039370078741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1:M26"/>
  <sheetViews>
    <sheetView topLeftCell="A9" zoomScale="118" zoomScaleNormal="118" workbookViewId="0">
      <selection activeCell="A20" sqref="A20:I26"/>
    </sheetView>
  </sheetViews>
  <sheetFormatPr defaultColWidth="9.140625" defaultRowHeight="21.75" x14ac:dyDescent="0.5"/>
  <cols>
    <col min="1" max="1" width="6.28515625" style="44" customWidth="1"/>
    <col min="2" max="2" width="27.42578125" style="44" customWidth="1"/>
    <col min="3" max="9" width="14.85546875" style="44" customWidth="1"/>
    <col min="10" max="16384" width="9.140625" style="44"/>
  </cols>
  <sheetData>
    <row r="1" spans="1:13" ht="36.75" customHeight="1" x14ac:dyDescent="0.75">
      <c r="A1" s="150" t="s">
        <v>54</v>
      </c>
      <c r="B1" s="150"/>
      <c r="C1" s="150"/>
      <c r="D1" s="150"/>
      <c r="E1" s="150"/>
      <c r="F1" s="150"/>
      <c r="G1" s="150"/>
      <c r="H1" s="150"/>
      <c r="I1" s="150"/>
    </row>
    <row r="2" spans="1:13" ht="27.75" x14ac:dyDescent="0.65">
      <c r="A2" s="151" t="str">
        <f>ลงทะเบียน!A2</f>
        <v>การแข่งขันทักษะวิชาชีพสาขาวิชาช่างก่อสร้าง ทักษะงานคอนกรีต ระดับภาค........ ประจำปีการศึกษา 2561</v>
      </c>
      <c r="B2" s="151"/>
      <c r="C2" s="151"/>
      <c r="D2" s="151"/>
      <c r="E2" s="151"/>
      <c r="F2" s="151"/>
      <c r="G2" s="151"/>
      <c r="H2" s="151"/>
      <c r="I2" s="151"/>
    </row>
    <row r="3" spans="1:13" ht="30.75" customHeight="1" x14ac:dyDescent="0.55000000000000004">
      <c r="A3" s="152" t="str">
        <f>ส่งงาน!A3</f>
        <v>ระหว่างวันที่ 26 - 30 พ.ย. 2561 ดำเนินการโดย วิทยาลัยเทคนิคมหาสารคาม ณ วิทยาลัยเทคนิคมหาสารคาม จ.มหาสารคาม</v>
      </c>
      <c r="B3" s="152"/>
      <c r="C3" s="152"/>
      <c r="D3" s="152"/>
      <c r="E3" s="152"/>
      <c r="F3" s="152"/>
      <c r="G3" s="152"/>
      <c r="H3" s="152"/>
      <c r="I3" s="152"/>
    </row>
    <row r="4" spans="1:13" ht="13.5" customHeight="1" x14ac:dyDescent="0.65">
      <c r="A4" s="58"/>
      <c r="B4" s="58"/>
      <c r="C4" s="58"/>
      <c r="D4" s="58"/>
      <c r="E4" s="58"/>
      <c r="F4" s="58"/>
      <c r="G4" s="59"/>
      <c r="H4" s="58"/>
      <c r="I4" s="59"/>
    </row>
    <row r="5" spans="1:13" ht="24" x14ac:dyDescent="0.55000000000000004">
      <c r="A5" s="146" t="s">
        <v>2</v>
      </c>
      <c r="B5" s="153" t="s">
        <v>3</v>
      </c>
      <c r="C5" s="45" t="s">
        <v>56</v>
      </c>
      <c r="D5" s="146" t="s">
        <v>53</v>
      </c>
      <c r="E5" s="46" t="s">
        <v>56</v>
      </c>
      <c r="F5" s="146" t="s">
        <v>53</v>
      </c>
      <c r="G5" s="46" t="s">
        <v>56</v>
      </c>
      <c r="H5" s="146" t="s">
        <v>53</v>
      </c>
      <c r="I5" s="148" t="s">
        <v>1</v>
      </c>
    </row>
    <row r="6" spans="1:13" ht="24" x14ac:dyDescent="0.55000000000000004">
      <c r="A6" s="147"/>
      <c r="B6" s="147"/>
      <c r="C6" s="47" t="s">
        <v>55</v>
      </c>
      <c r="D6" s="147"/>
      <c r="E6" s="47" t="s">
        <v>57</v>
      </c>
      <c r="F6" s="147"/>
      <c r="G6" s="47" t="s">
        <v>59</v>
      </c>
      <c r="H6" s="147"/>
      <c r="I6" s="149"/>
    </row>
    <row r="7" spans="1:13" ht="24" x14ac:dyDescent="0.55000000000000004">
      <c r="A7" s="56">
        <v>1</v>
      </c>
      <c r="B7" s="57" t="str">
        <f>ลงทะเบียน!C6</f>
        <v>วิทยาลัย</v>
      </c>
      <c r="C7" s="50"/>
      <c r="D7" s="55" t="str">
        <f>IF(C7&lt;6,"ไม่ผ่าน",IF(C7&gt;14,"ไม่ผ่าน","ผ่าน"))</f>
        <v>ไม่ผ่าน</v>
      </c>
      <c r="E7" s="50"/>
      <c r="F7" s="55" t="str">
        <f>IF(E7&lt;6,"ไม่ผ่าน",IF(E7&gt;14,"ไม่ผ่าน","ผ่าน"))</f>
        <v>ไม่ผ่าน</v>
      </c>
      <c r="G7" s="50"/>
      <c r="H7" s="55" t="str">
        <f>IF(G7&lt;6,"ไม่ผ่าน",IF(G7&gt;14,"ไม่ผ่าน","ผ่าน"))</f>
        <v>ไม่ผ่าน</v>
      </c>
      <c r="I7" s="52"/>
    </row>
    <row r="8" spans="1:13" ht="24" x14ac:dyDescent="0.55000000000000004">
      <c r="A8" s="56">
        <v>2</v>
      </c>
      <c r="B8" s="57" t="str">
        <f>ลงทะเบียน!C10</f>
        <v>วิทยาลัย</v>
      </c>
      <c r="C8" s="50"/>
      <c r="D8" s="55" t="str">
        <f t="shared" ref="D8:F18" si="0">IF(C8&lt;6,"ไม่ผ่าน",IF(C8&gt;14,"ไม่ผ่าน","ผ่าน"))</f>
        <v>ไม่ผ่าน</v>
      </c>
      <c r="E8" s="50"/>
      <c r="F8" s="55" t="str">
        <f t="shared" si="0"/>
        <v>ไม่ผ่าน</v>
      </c>
      <c r="G8" s="50"/>
      <c r="H8" s="55" t="str">
        <f t="shared" ref="H8" si="1">IF(G8&lt;6,"ไม่ผ่าน",IF(G8&gt;14,"ไม่ผ่าน","ผ่าน"))</f>
        <v>ไม่ผ่าน</v>
      </c>
      <c r="I8" s="52"/>
      <c r="J8" s="53"/>
      <c r="K8" s="54"/>
      <c r="L8" s="54"/>
      <c r="M8" s="54"/>
    </row>
    <row r="9" spans="1:13" ht="24" x14ac:dyDescent="0.55000000000000004">
      <c r="A9" s="56">
        <v>3</v>
      </c>
      <c r="B9" s="57" t="str">
        <f>ลงทะเบียน!C14</f>
        <v>วิทยาลัย</v>
      </c>
      <c r="C9" s="50"/>
      <c r="D9" s="55" t="str">
        <f t="shared" si="0"/>
        <v>ไม่ผ่าน</v>
      </c>
      <c r="E9" s="50"/>
      <c r="F9" s="55" t="str">
        <f t="shared" si="0"/>
        <v>ไม่ผ่าน</v>
      </c>
      <c r="G9" s="50"/>
      <c r="H9" s="55" t="str">
        <f t="shared" ref="H9" si="2">IF(G9&lt;6,"ไม่ผ่าน",IF(G9&gt;14,"ไม่ผ่าน","ผ่าน"))</f>
        <v>ไม่ผ่าน</v>
      </c>
      <c r="I9" s="52"/>
      <c r="J9" s="53"/>
      <c r="K9" s="54"/>
      <c r="L9" s="54"/>
      <c r="M9" s="54"/>
    </row>
    <row r="10" spans="1:13" ht="24" x14ac:dyDescent="0.55000000000000004">
      <c r="A10" s="56">
        <v>4</v>
      </c>
      <c r="B10" s="57" t="str">
        <f>ลงทะเบียน!C18</f>
        <v>วิทยาลัย</v>
      </c>
      <c r="C10" s="50"/>
      <c r="D10" s="55" t="str">
        <f t="shared" si="0"/>
        <v>ไม่ผ่าน</v>
      </c>
      <c r="E10" s="50"/>
      <c r="F10" s="55" t="str">
        <f t="shared" si="0"/>
        <v>ไม่ผ่าน</v>
      </c>
      <c r="G10" s="50"/>
      <c r="H10" s="55" t="str">
        <f t="shared" ref="H10" si="3">IF(G10&lt;6,"ไม่ผ่าน",IF(G10&gt;14,"ไม่ผ่าน","ผ่าน"))</f>
        <v>ไม่ผ่าน</v>
      </c>
      <c r="I10" s="52"/>
    </row>
    <row r="11" spans="1:13" ht="24" x14ac:dyDescent="0.55000000000000004">
      <c r="A11" s="56">
        <v>5</v>
      </c>
      <c r="B11" s="57" t="str">
        <f>ลงทะเบียน!C22</f>
        <v>วิทยาลัย</v>
      </c>
      <c r="C11" s="50"/>
      <c r="D11" s="55" t="str">
        <f t="shared" si="0"/>
        <v>ไม่ผ่าน</v>
      </c>
      <c r="E11" s="50"/>
      <c r="F11" s="55" t="str">
        <f t="shared" si="0"/>
        <v>ไม่ผ่าน</v>
      </c>
      <c r="G11" s="50"/>
      <c r="H11" s="55" t="str">
        <f t="shared" ref="H11" si="4">IF(G11&lt;6,"ไม่ผ่าน",IF(G11&gt;14,"ไม่ผ่าน","ผ่าน"))</f>
        <v>ไม่ผ่าน</v>
      </c>
      <c r="I11" s="52"/>
    </row>
    <row r="12" spans="1:13" ht="24" x14ac:dyDescent="0.55000000000000004">
      <c r="A12" s="56">
        <v>6</v>
      </c>
      <c r="B12" s="57" t="str">
        <f>ลงทะเบียน!C26</f>
        <v>วิทยาลัย</v>
      </c>
      <c r="C12" s="50"/>
      <c r="D12" s="55" t="str">
        <f t="shared" si="0"/>
        <v>ไม่ผ่าน</v>
      </c>
      <c r="E12" s="50"/>
      <c r="F12" s="55" t="str">
        <f t="shared" si="0"/>
        <v>ไม่ผ่าน</v>
      </c>
      <c r="G12" s="50"/>
      <c r="H12" s="55" t="str">
        <f t="shared" ref="H12" si="5">IF(G12&lt;6,"ไม่ผ่าน",IF(G12&gt;14,"ไม่ผ่าน","ผ่าน"))</f>
        <v>ไม่ผ่าน</v>
      </c>
      <c r="I12" s="52"/>
    </row>
    <row r="13" spans="1:13" ht="24" x14ac:dyDescent="0.55000000000000004">
      <c r="A13" s="56">
        <v>7</v>
      </c>
      <c r="B13" s="57" t="str">
        <f>ลงทะเบียน!C30</f>
        <v>วิทยาลัย</v>
      </c>
      <c r="C13" s="50"/>
      <c r="D13" s="55" t="str">
        <f t="shared" si="0"/>
        <v>ไม่ผ่าน</v>
      </c>
      <c r="E13" s="50"/>
      <c r="F13" s="55" t="str">
        <f t="shared" si="0"/>
        <v>ไม่ผ่าน</v>
      </c>
      <c r="G13" s="50"/>
      <c r="H13" s="55" t="str">
        <f t="shared" ref="H13" si="6">IF(G13&lt;6,"ไม่ผ่าน",IF(G13&gt;14,"ไม่ผ่าน","ผ่าน"))</f>
        <v>ไม่ผ่าน</v>
      </c>
      <c r="I13" s="52"/>
    </row>
    <row r="14" spans="1:13" ht="24" x14ac:dyDescent="0.55000000000000004">
      <c r="A14" s="56">
        <v>8</v>
      </c>
      <c r="B14" s="57" t="str">
        <f>ลงทะเบียน!C34</f>
        <v>วิทยาลัย</v>
      </c>
      <c r="C14" s="50"/>
      <c r="D14" s="55" t="str">
        <f t="shared" si="0"/>
        <v>ไม่ผ่าน</v>
      </c>
      <c r="E14" s="50"/>
      <c r="F14" s="55" t="str">
        <f t="shared" si="0"/>
        <v>ไม่ผ่าน</v>
      </c>
      <c r="G14" s="50"/>
      <c r="H14" s="55" t="str">
        <f t="shared" ref="H14" si="7">IF(G14&lt;6,"ไม่ผ่าน",IF(G14&gt;14,"ไม่ผ่าน","ผ่าน"))</f>
        <v>ไม่ผ่าน</v>
      </c>
      <c r="I14" s="52"/>
    </row>
    <row r="15" spans="1:13" ht="24" x14ac:dyDescent="0.55000000000000004">
      <c r="A15" s="56">
        <v>9</v>
      </c>
      <c r="B15" s="57" t="str">
        <f>ลงทะเบียน!C38</f>
        <v>วิทยาลัย</v>
      </c>
      <c r="C15" s="50"/>
      <c r="D15" s="55" t="str">
        <f t="shared" si="0"/>
        <v>ไม่ผ่าน</v>
      </c>
      <c r="E15" s="50"/>
      <c r="F15" s="55" t="str">
        <f t="shared" si="0"/>
        <v>ไม่ผ่าน</v>
      </c>
      <c r="G15" s="50"/>
      <c r="H15" s="55" t="str">
        <f t="shared" ref="H15" si="8">IF(G15&lt;6,"ไม่ผ่าน",IF(G15&gt;14,"ไม่ผ่าน","ผ่าน"))</f>
        <v>ไม่ผ่าน</v>
      </c>
      <c r="I15" s="52"/>
    </row>
    <row r="16" spans="1:13" ht="24" x14ac:dyDescent="0.55000000000000004">
      <c r="A16" s="56">
        <v>10</v>
      </c>
      <c r="B16" s="57" t="str">
        <f>ลงทะเบียน!C42</f>
        <v>วิทยาลัย</v>
      </c>
      <c r="C16" s="50"/>
      <c r="D16" s="55" t="str">
        <f t="shared" si="0"/>
        <v>ไม่ผ่าน</v>
      </c>
      <c r="E16" s="50"/>
      <c r="F16" s="55" t="str">
        <f t="shared" si="0"/>
        <v>ไม่ผ่าน</v>
      </c>
      <c r="G16" s="50"/>
      <c r="H16" s="55" t="str">
        <f t="shared" ref="H16" si="9">IF(G16&lt;6,"ไม่ผ่าน",IF(G16&gt;14,"ไม่ผ่าน","ผ่าน"))</f>
        <v>ไม่ผ่าน</v>
      </c>
      <c r="I16" s="52"/>
    </row>
    <row r="17" spans="1:9" ht="24" x14ac:dyDescent="0.55000000000000004">
      <c r="A17" s="56">
        <v>11</v>
      </c>
      <c r="B17" s="57" t="str">
        <f>ลงทะเบียน!C46</f>
        <v>วิทยาลัย</v>
      </c>
      <c r="C17" s="50"/>
      <c r="D17" s="55" t="str">
        <f t="shared" si="0"/>
        <v>ไม่ผ่าน</v>
      </c>
      <c r="E17" s="50"/>
      <c r="F17" s="55" t="str">
        <f t="shared" si="0"/>
        <v>ไม่ผ่าน</v>
      </c>
      <c r="G17" s="50"/>
      <c r="H17" s="55" t="str">
        <f t="shared" ref="H17" si="10">IF(G17&lt;6,"ไม่ผ่าน",IF(G17&gt;14,"ไม่ผ่าน","ผ่าน"))</f>
        <v>ไม่ผ่าน</v>
      </c>
      <c r="I17" s="52"/>
    </row>
    <row r="18" spans="1:9" ht="24" x14ac:dyDescent="0.55000000000000004">
      <c r="A18" s="56">
        <v>12</v>
      </c>
      <c r="B18" s="57" t="str">
        <f>ลงทะเบียน!C50</f>
        <v>วิทยาลัย</v>
      </c>
      <c r="C18" s="50"/>
      <c r="D18" s="55" t="str">
        <f t="shared" si="0"/>
        <v>ไม่ผ่าน</v>
      </c>
      <c r="E18" s="50"/>
      <c r="F18" s="55" t="str">
        <f t="shared" si="0"/>
        <v>ไม่ผ่าน</v>
      </c>
      <c r="G18" s="50"/>
      <c r="H18" s="55" t="str">
        <f t="shared" ref="H18" si="11">IF(G18&lt;6,"ไม่ผ่าน",IF(G18&gt;14,"ไม่ผ่าน","ผ่าน"))</f>
        <v>ไม่ผ่าน</v>
      </c>
      <c r="I18" s="51"/>
    </row>
    <row r="19" spans="1:9" ht="24" x14ac:dyDescent="0.55000000000000004">
      <c r="A19" s="56">
        <v>13</v>
      </c>
      <c r="B19" s="57" t="str">
        <f>ลงทะเบียน!C54</f>
        <v>วิทยาลัย</v>
      </c>
      <c r="C19" s="50"/>
      <c r="D19" s="55" t="str">
        <f t="shared" ref="D19" si="12">IF(C19&lt;6,"ไม่ผ่าน",IF(C19&gt;14,"ไม่ผ่าน","ผ่าน"))</f>
        <v>ไม่ผ่าน</v>
      </c>
      <c r="E19" s="50"/>
      <c r="F19" s="55" t="str">
        <f t="shared" ref="F19" si="13">IF(E19&lt;6,"ไม่ผ่าน",IF(E19&gt;14,"ไม่ผ่าน","ผ่าน"))</f>
        <v>ไม่ผ่าน</v>
      </c>
      <c r="G19" s="50"/>
      <c r="H19" s="55" t="str">
        <f t="shared" ref="H19" si="14">IF(G19&lt;6,"ไม่ผ่าน",IF(G19&gt;14,"ไม่ผ่าน","ผ่าน"))</f>
        <v>ไม่ผ่าน</v>
      </c>
      <c r="I19" s="51"/>
    </row>
    <row r="20" spans="1:9" ht="24" x14ac:dyDescent="0.55000000000000004">
      <c r="A20" s="56">
        <v>14</v>
      </c>
      <c r="B20" s="11" t="str">
        <f>ลงทะเบียน!C58</f>
        <v>วิทยาลัย</v>
      </c>
      <c r="C20" s="50"/>
      <c r="D20" s="55" t="str">
        <f t="shared" ref="D20:D26" si="15">IF(C20&lt;6,"ไม่ผ่าน",IF(C20&gt;14,"ไม่ผ่าน","ผ่าน"))</f>
        <v>ไม่ผ่าน</v>
      </c>
      <c r="E20" s="50"/>
      <c r="F20" s="55" t="str">
        <f t="shared" ref="F20:F26" si="16">IF(E20&lt;6,"ไม่ผ่าน",IF(E20&gt;14,"ไม่ผ่าน","ผ่าน"))</f>
        <v>ไม่ผ่าน</v>
      </c>
      <c r="G20" s="50"/>
      <c r="H20" s="55" t="str">
        <f t="shared" ref="H20:H26" si="17">IF(G20&lt;6,"ไม่ผ่าน",IF(G20&gt;14,"ไม่ผ่าน","ผ่าน"))</f>
        <v>ไม่ผ่าน</v>
      </c>
      <c r="I20" s="51"/>
    </row>
    <row r="21" spans="1:9" ht="24" x14ac:dyDescent="0.55000000000000004">
      <c r="A21" s="56">
        <v>15</v>
      </c>
      <c r="B21" s="11" t="str">
        <f>ลงทะเบียน!C62</f>
        <v>วิทยาลัย</v>
      </c>
      <c r="C21" s="50"/>
      <c r="D21" s="55" t="str">
        <f t="shared" si="15"/>
        <v>ไม่ผ่าน</v>
      </c>
      <c r="E21" s="50"/>
      <c r="F21" s="55" t="str">
        <f t="shared" si="16"/>
        <v>ไม่ผ่าน</v>
      </c>
      <c r="G21" s="50"/>
      <c r="H21" s="55" t="str">
        <f t="shared" si="17"/>
        <v>ไม่ผ่าน</v>
      </c>
      <c r="I21" s="51"/>
    </row>
    <row r="22" spans="1:9" ht="24" x14ac:dyDescent="0.55000000000000004">
      <c r="A22" s="56">
        <v>16</v>
      </c>
      <c r="B22" s="11" t="str">
        <f>ลงทะเบียน!C66</f>
        <v>วิทยาลัย</v>
      </c>
      <c r="C22" s="50"/>
      <c r="D22" s="55" t="str">
        <f t="shared" si="15"/>
        <v>ไม่ผ่าน</v>
      </c>
      <c r="E22" s="50"/>
      <c r="F22" s="55" t="str">
        <f t="shared" si="16"/>
        <v>ไม่ผ่าน</v>
      </c>
      <c r="G22" s="50"/>
      <c r="H22" s="55" t="str">
        <f t="shared" si="17"/>
        <v>ไม่ผ่าน</v>
      </c>
      <c r="I22" s="51"/>
    </row>
    <row r="23" spans="1:9" ht="24" x14ac:dyDescent="0.55000000000000004">
      <c r="A23" s="56">
        <v>17</v>
      </c>
      <c r="B23" s="11" t="str">
        <f>ลงทะเบียน!C70</f>
        <v>วิทยาลัย</v>
      </c>
      <c r="C23" s="50"/>
      <c r="D23" s="55" t="str">
        <f t="shared" si="15"/>
        <v>ไม่ผ่าน</v>
      </c>
      <c r="E23" s="50"/>
      <c r="F23" s="55" t="str">
        <f t="shared" si="16"/>
        <v>ไม่ผ่าน</v>
      </c>
      <c r="G23" s="50"/>
      <c r="H23" s="55" t="str">
        <f t="shared" si="17"/>
        <v>ไม่ผ่าน</v>
      </c>
      <c r="I23" s="51"/>
    </row>
    <row r="24" spans="1:9" ht="24" x14ac:dyDescent="0.55000000000000004">
      <c r="A24" s="56">
        <v>18</v>
      </c>
      <c r="B24" s="11" t="str">
        <f>ลงทะเบียน!C74</f>
        <v>วิทยาลัย</v>
      </c>
      <c r="C24" s="50"/>
      <c r="D24" s="55" t="str">
        <f t="shared" si="15"/>
        <v>ไม่ผ่าน</v>
      </c>
      <c r="E24" s="50"/>
      <c r="F24" s="55" t="str">
        <f t="shared" si="16"/>
        <v>ไม่ผ่าน</v>
      </c>
      <c r="G24" s="50"/>
      <c r="H24" s="55" t="str">
        <f t="shared" si="17"/>
        <v>ไม่ผ่าน</v>
      </c>
      <c r="I24" s="51"/>
    </row>
    <row r="25" spans="1:9" ht="24" x14ac:dyDescent="0.55000000000000004">
      <c r="A25" s="56">
        <v>19</v>
      </c>
      <c r="B25" s="11" t="str">
        <f>ลงทะเบียน!C78</f>
        <v>วิทยาลัย</v>
      </c>
      <c r="C25" s="50"/>
      <c r="D25" s="55" t="str">
        <f t="shared" si="15"/>
        <v>ไม่ผ่าน</v>
      </c>
      <c r="E25" s="50"/>
      <c r="F25" s="55" t="str">
        <f t="shared" si="16"/>
        <v>ไม่ผ่าน</v>
      </c>
      <c r="G25" s="50"/>
      <c r="H25" s="55" t="str">
        <f t="shared" si="17"/>
        <v>ไม่ผ่าน</v>
      </c>
      <c r="I25" s="51"/>
    </row>
    <row r="26" spans="1:9" ht="24" x14ac:dyDescent="0.55000000000000004">
      <c r="A26" s="56">
        <v>20</v>
      </c>
      <c r="B26" s="11" t="str">
        <f>ลงทะเบียน!C82</f>
        <v>วิทยาลัย</v>
      </c>
      <c r="C26" s="50"/>
      <c r="D26" s="55" t="str">
        <f t="shared" si="15"/>
        <v>ไม่ผ่าน</v>
      </c>
      <c r="E26" s="50"/>
      <c r="F26" s="55" t="str">
        <f t="shared" si="16"/>
        <v>ไม่ผ่าน</v>
      </c>
      <c r="G26" s="50"/>
      <c r="H26" s="55" t="str">
        <f t="shared" si="17"/>
        <v>ไม่ผ่าน</v>
      </c>
      <c r="I26" s="51"/>
    </row>
  </sheetData>
  <mergeCells count="9">
    <mergeCell ref="H5:H6"/>
    <mergeCell ref="I5:I6"/>
    <mergeCell ref="A1:I1"/>
    <mergeCell ref="A2:I2"/>
    <mergeCell ref="A3:I3"/>
    <mergeCell ref="A5:A6"/>
    <mergeCell ref="B5:B6"/>
    <mergeCell ref="D5:D6"/>
    <mergeCell ref="F5:F6"/>
  </mergeCells>
  <pageMargins left="0.98425196850393704" right="0.78740157480314965" top="0.59055118110236227" bottom="0.59055118110236227" header="0.51181102362204722" footer="0.51181102362204722"/>
  <pageSetup paperSize="9" orientation="landscape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5" tint="-0.249977111117893"/>
  </sheetPr>
  <dimension ref="A1:AP27"/>
  <sheetViews>
    <sheetView topLeftCell="A9" zoomScaleNormal="100" workbookViewId="0">
      <selection activeCell="B21" sqref="B21:B27"/>
    </sheetView>
  </sheetViews>
  <sheetFormatPr defaultColWidth="9.140625" defaultRowHeight="21.75" x14ac:dyDescent="0.5"/>
  <cols>
    <col min="1" max="1" width="4.42578125" style="44" customWidth="1"/>
    <col min="2" max="2" width="22.85546875" style="44" customWidth="1"/>
    <col min="3" max="5" width="6.85546875" style="44" customWidth="1"/>
    <col min="6" max="7" width="8.7109375" style="44" bestFit="1" customWidth="1"/>
    <col min="8" max="8" width="11.140625" style="44" bestFit="1" customWidth="1"/>
    <col min="9" max="10" width="9.5703125" style="44" bestFit="1" customWidth="1"/>
    <col min="11" max="11" width="11.140625" style="44" bestFit="1" customWidth="1"/>
    <col min="12" max="13" width="8.42578125" style="44" customWidth="1"/>
    <col min="14" max="14" width="11.140625" style="44" bestFit="1" customWidth="1"/>
    <col min="15" max="16" width="9.5703125" style="44" bestFit="1" customWidth="1"/>
    <col min="17" max="17" width="11.140625" style="44" bestFit="1" customWidth="1"/>
    <col min="18" max="19" width="9.5703125" style="44" customWidth="1"/>
    <col min="20" max="20" width="11.140625" style="44" bestFit="1" customWidth="1"/>
    <col min="21" max="22" width="9.5703125" style="44" customWidth="1"/>
    <col min="23" max="23" width="11.42578125" style="44" customWidth="1"/>
    <col min="24" max="24" width="12.7109375" style="65" customWidth="1"/>
    <col min="25" max="25" width="9.5703125" style="65" customWidth="1"/>
    <col min="26" max="35" width="0" style="44" hidden="1" customWidth="1"/>
    <col min="36" max="36" width="9.7109375" style="65" customWidth="1"/>
    <col min="37" max="16384" width="9.140625" style="44"/>
  </cols>
  <sheetData>
    <row r="1" spans="1:42" ht="36" x14ac:dyDescent="0.8">
      <c r="A1" s="164" t="s">
        <v>83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</row>
    <row r="2" spans="1:42" s="60" customFormat="1" ht="36" x14ac:dyDescent="0.8">
      <c r="A2" s="164" t="str">
        <f>ส่งงาน!A2</f>
        <v>การแข่งขันทักษะวิชาชีพสาขาวิชาช่างก่อสร้าง ทักษะงานคอนกรีต ระดับภาค........ ประจำปีการศึกษา 2561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</row>
    <row r="3" spans="1:42" ht="30.75" customHeight="1" x14ac:dyDescent="0.7">
      <c r="A3" s="165" t="str">
        <f>ส่งงาน!A3</f>
        <v>ระหว่างวันที่ 26 - 30 พ.ย. 2561 ดำเนินการโดย วิทยาลัยเทคนิคมหาสารคาม ณ วิทยาลัยเทคนิคมหาสารคาม จ.มหาสารคาม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</row>
    <row r="4" spans="1:42" ht="12" customHeight="1" x14ac:dyDescent="0.6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61"/>
      <c r="S4" s="61"/>
      <c r="T4" s="61"/>
      <c r="U4" s="61"/>
      <c r="V4" s="61"/>
      <c r="X4" s="44"/>
      <c r="Y4" s="44"/>
      <c r="AJ4" s="44"/>
    </row>
    <row r="5" spans="1:42" ht="24" x14ac:dyDescent="0.55000000000000004">
      <c r="A5" s="154" t="s">
        <v>2</v>
      </c>
      <c r="B5" s="154" t="s">
        <v>3</v>
      </c>
      <c r="C5" s="157" t="s">
        <v>28</v>
      </c>
      <c r="D5" s="158"/>
      <c r="E5" s="159"/>
      <c r="F5" s="160" t="s">
        <v>32</v>
      </c>
      <c r="G5" s="161"/>
      <c r="H5" s="161"/>
      <c r="I5" s="161"/>
      <c r="J5" s="161"/>
      <c r="K5" s="161"/>
      <c r="L5" s="160" t="s">
        <v>41</v>
      </c>
      <c r="M5" s="161"/>
      <c r="N5" s="161"/>
      <c r="O5" s="161"/>
      <c r="P5" s="161"/>
      <c r="Q5" s="161"/>
      <c r="R5" s="160" t="s">
        <v>42</v>
      </c>
      <c r="S5" s="161"/>
      <c r="T5" s="161"/>
      <c r="U5" s="161"/>
      <c r="V5" s="161"/>
      <c r="W5" s="171"/>
      <c r="X5" s="166" t="s">
        <v>40</v>
      </c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8"/>
    </row>
    <row r="6" spans="1:42" ht="24" x14ac:dyDescent="0.55000000000000004">
      <c r="A6" s="155"/>
      <c r="B6" s="155"/>
      <c r="C6" s="162" t="s">
        <v>29</v>
      </c>
      <c r="D6" s="162" t="s">
        <v>30</v>
      </c>
      <c r="E6" s="159" t="s">
        <v>31</v>
      </c>
      <c r="F6" s="160" t="s">
        <v>36</v>
      </c>
      <c r="G6" s="171"/>
      <c r="H6" s="92" t="s">
        <v>33</v>
      </c>
      <c r="I6" s="172" t="s">
        <v>35</v>
      </c>
      <c r="J6" s="173"/>
      <c r="K6" s="90" t="s">
        <v>33</v>
      </c>
      <c r="L6" s="160" t="s">
        <v>43</v>
      </c>
      <c r="M6" s="171"/>
      <c r="N6" s="92" t="s">
        <v>44</v>
      </c>
      <c r="O6" s="172" t="s">
        <v>45</v>
      </c>
      <c r="P6" s="173"/>
      <c r="Q6" s="90" t="s">
        <v>44</v>
      </c>
      <c r="R6" s="160" t="s">
        <v>46</v>
      </c>
      <c r="S6" s="171"/>
      <c r="T6" s="92" t="s">
        <v>47</v>
      </c>
      <c r="U6" s="172" t="s">
        <v>48</v>
      </c>
      <c r="V6" s="173"/>
      <c r="W6" s="90" t="s">
        <v>47</v>
      </c>
      <c r="X6" s="169" t="s">
        <v>29</v>
      </c>
      <c r="Y6" s="169" t="s">
        <v>30</v>
      </c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169" t="s">
        <v>31</v>
      </c>
    </row>
    <row r="7" spans="1:42" ht="24" x14ac:dyDescent="0.55000000000000004">
      <c r="A7" s="156"/>
      <c r="B7" s="156"/>
      <c r="C7" s="163"/>
      <c r="D7" s="163"/>
      <c r="E7" s="174"/>
      <c r="F7" s="73" t="s">
        <v>37</v>
      </c>
      <c r="G7" s="73" t="s">
        <v>38</v>
      </c>
      <c r="H7" s="93" t="s">
        <v>34</v>
      </c>
      <c r="I7" s="74" t="s">
        <v>37</v>
      </c>
      <c r="J7" s="74" t="s">
        <v>38</v>
      </c>
      <c r="K7" s="91" t="s">
        <v>39</v>
      </c>
      <c r="L7" s="73" t="s">
        <v>37</v>
      </c>
      <c r="M7" s="73" t="s">
        <v>38</v>
      </c>
      <c r="N7" s="93" t="s">
        <v>34</v>
      </c>
      <c r="O7" s="74" t="s">
        <v>37</v>
      </c>
      <c r="P7" s="74" t="s">
        <v>38</v>
      </c>
      <c r="Q7" s="91" t="s">
        <v>39</v>
      </c>
      <c r="R7" s="73" t="s">
        <v>37</v>
      </c>
      <c r="S7" s="73" t="s">
        <v>38</v>
      </c>
      <c r="T7" s="93" t="s">
        <v>34</v>
      </c>
      <c r="U7" s="74" t="s">
        <v>37</v>
      </c>
      <c r="V7" s="74" t="s">
        <v>38</v>
      </c>
      <c r="W7" s="91" t="s">
        <v>39</v>
      </c>
      <c r="X7" s="170"/>
      <c r="Y7" s="170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170"/>
    </row>
    <row r="8" spans="1:42" x14ac:dyDescent="0.5">
      <c r="A8" s="95">
        <v>1</v>
      </c>
      <c r="B8" s="96" t="str">
        <f>ลงทะเบียน!C6</f>
        <v>วิทยาลัย</v>
      </c>
      <c r="C8" s="62"/>
      <c r="D8" s="62"/>
      <c r="E8" s="62"/>
      <c r="F8" s="63"/>
      <c r="G8" s="64"/>
      <c r="H8" s="94">
        <f>ROUND(((F8+G8)/2),2)</f>
        <v>0</v>
      </c>
      <c r="I8" s="64"/>
      <c r="J8" s="64"/>
      <c r="K8" s="94">
        <f>ROUND(((I8+J8)/2),2)</f>
        <v>0</v>
      </c>
      <c r="L8" s="64"/>
      <c r="M8" s="64"/>
      <c r="N8" s="94">
        <f>ROUND(((L8+M8)/2),2)</f>
        <v>0</v>
      </c>
      <c r="O8" s="64"/>
      <c r="P8" s="64"/>
      <c r="Q8" s="94">
        <f>ROUND(((O8+P8)/2),2)</f>
        <v>0</v>
      </c>
      <c r="R8" s="64"/>
      <c r="S8" s="64"/>
      <c r="T8" s="94">
        <f>ROUND(((R8+S8)/2),2)</f>
        <v>0</v>
      </c>
      <c r="U8" s="64"/>
      <c r="V8" s="64"/>
      <c r="W8" s="89">
        <f>ROUND(((U8+V8)/2),2)</f>
        <v>0</v>
      </c>
      <c r="X8" s="67">
        <f>ROUND(((H8*K8)),2)</f>
        <v>0</v>
      </c>
      <c r="Y8" s="67">
        <f>ROUND(((N8*Q8)),2)</f>
        <v>0</v>
      </c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7">
        <f>ROUND(((T8*W8)),2)</f>
        <v>0</v>
      </c>
    </row>
    <row r="9" spans="1:42" ht="24" x14ac:dyDescent="0.55000000000000004">
      <c r="A9" s="95">
        <v>2</v>
      </c>
      <c r="B9" s="96" t="str">
        <f>ลงทะเบียน!C10</f>
        <v>วิทยาลัย</v>
      </c>
      <c r="C9" s="62"/>
      <c r="D9" s="62"/>
      <c r="E9" s="62"/>
      <c r="F9" s="63"/>
      <c r="G9" s="51"/>
      <c r="H9" s="94">
        <f t="shared" ref="H9:H19" si="0">ROUND(((F9+G9)/2),2)</f>
        <v>0</v>
      </c>
      <c r="I9" s="51"/>
      <c r="J9" s="51"/>
      <c r="K9" s="94">
        <f t="shared" ref="K9:K19" si="1">ROUND(((I9+J9)/2),2)</f>
        <v>0</v>
      </c>
      <c r="L9" s="64"/>
      <c r="M9" s="64"/>
      <c r="N9" s="94">
        <f t="shared" ref="N9:N19" si="2">ROUND(((L9+M9)/2),2)</f>
        <v>0</v>
      </c>
      <c r="O9" s="64"/>
      <c r="P9" s="64"/>
      <c r="Q9" s="94">
        <f t="shared" ref="Q9:Q19" si="3">ROUND(((O9+P9)/2),2)</f>
        <v>0</v>
      </c>
      <c r="R9" s="51"/>
      <c r="S9" s="64"/>
      <c r="T9" s="94">
        <f t="shared" ref="T9:T19" si="4">ROUND(((R9+S9)/2),2)</f>
        <v>0</v>
      </c>
      <c r="U9" s="64"/>
      <c r="V9" s="64"/>
      <c r="W9" s="89">
        <f t="shared" ref="W9:W19" si="5">ROUND(((U9+V9)/2),2)</f>
        <v>0</v>
      </c>
      <c r="X9" s="67">
        <f t="shared" ref="X9:X19" si="6">ROUND(((H9*K9)),2)</f>
        <v>0</v>
      </c>
      <c r="Y9" s="67">
        <f t="shared" ref="Y9:Y19" si="7">ROUND(((N9*Q9)),2)</f>
        <v>0</v>
      </c>
      <c r="Z9" s="69">
        <v>4</v>
      </c>
      <c r="AA9" s="69">
        <v>10</v>
      </c>
      <c r="AB9" s="69">
        <v>4</v>
      </c>
      <c r="AC9" s="70">
        <v>6.67</v>
      </c>
      <c r="AD9" s="71"/>
      <c r="AE9" s="71"/>
      <c r="AF9" s="71"/>
      <c r="AG9" s="71"/>
      <c r="AH9" s="71"/>
      <c r="AI9" s="71"/>
      <c r="AJ9" s="67">
        <f t="shared" ref="AJ9:AJ19" si="8">ROUND(((T9*W9)),2)</f>
        <v>0</v>
      </c>
      <c r="AK9" s="53"/>
      <c r="AL9" s="53"/>
      <c r="AM9" s="53"/>
      <c r="AN9" s="54"/>
      <c r="AO9" s="54"/>
      <c r="AP9" s="54"/>
    </row>
    <row r="10" spans="1:42" ht="24" x14ac:dyDescent="0.55000000000000004">
      <c r="A10" s="95">
        <v>3</v>
      </c>
      <c r="B10" s="96" t="str">
        <f>ลงทะเบียน!C14</f>
        <v>วิทยาลัย</v>
      </c>
      <c r="C10" s="62"/>
      <c r="D10" s="62"/>
      <c r="E10" s="62"/>
      <c r="F10" s="63"/>
      <c r="G10" s="51"/>
      <c r="H10" s="94">
        <f t="shared" si="0"/>
        <v>0</v>
      </c>
      <c r="I10" s="51"/>
      <c r="J10" s="51"/>
      <c r="K10" s="94">
        <f t="shared" si="1"/>
        <v>0</v>
      </c>
      <c r="L10" s="51"/>
      <c r="M10" s="51"/>
      <c r="N10" s="94">
        <f t="shared" si="2"/>
        <v>0</v>
      </c>
      <c r="O10" s="51"/>
      <c r="P10" s="51"/>
      <c r="Q10" s="94">
        <f t="shared" si="3"/>
        <v>0</v>
      </c>
      <c r="R10" s="51"/>
      <c r="S10" s="64"/>
      <c r="T10" s="94">
        <f t="shared" si="4"/>
        <v>0</v>
      </c>
      <c r="U10" s="64"/>
      <c r="V10" s="64"/>
      <c r="W10" s="89">
        <f t="shared" si="5"/>
        <v>0</v>
      </c>
      <c r="X10" s="67">
        <f t="shared" si="6"/>
        <v>0</v>
      </c>
      <c r="Y10" s="67">
        <f t="shared" si="7"/>
        <v>0</v>
      </c>
      <c r="Z10" s="69">
        <v>5</v>
      </c>
      <c r="AA10" s="69">
        <v>8.5</v>
      </c>
      <c r="AB10" s="69">
        <v>0</v>
      </c>
      <c r="AC10" s="70">
        <v>7</v>
      </c>
      <c r="AD10" s="71"/>
      <c r="AE10" s="71"/>
      <c r="AF10" s="71"/>
      <c r="AG10" s="71"/>
      <c r="AH10" s="71"/>
      <c r="AI10" s="71"/>
      <c r="AJ10" s="67">
        <f t="shared" si="8"/>
        <v>0</v>
      </c>
      <c r="AK10" s="53"/>
      <c r="AL10" s="53"/>
      <c r="AM10" s="53"/>
      <c r="AN10" s="54"/>
      <c r="AO10" s="54"/>
      <c r="AP10" s="54"/>
    </row>
    <row r="11" spans="1:42" ht="24" x14ac:dyDescent="0.55000000000000004">
      <c r="A11" s="95">
        <v>4</v>
      </c>
      <c r="B11" s="96" t="str">
        <f>ลงทะเบียน!C18</f>
        <v>วิทยาลัย</v>
      </c>
      <c r="C11" s="62"/>
      <c r="D11" s="62"/>
      <c r="E11" s="62"/>
      <c r="F11" s="63"/>
      <c r="G11" s="51"/>
      <c r="H11" s="94">
        <f t="shared" si="0"/>
        <v>0</v>
      </c>
      <c r="I11" s="51"/>
      <c r="J11" s="51"/>
      <c r="K11" s="94">
        <f t="shared" si="1"/>
        <v>0</v>
      </c>
      <c r="L11" s="51"/>
      <c r="M11" s="51"/>
      <c r="N11" s="94">
        <f t="shared" si="2"/>
        <v>0</v>
      </c>
      <c r="O11" s="51"/>
      <c r="P11" s="51"/>
      <c r="Q11" s="94">
        <f t="shared" si="3"/>
        <v>0</v>
      </c>
      <c r="R11" s="51"/>
      <c r="S11" s="51"/>
      <c r="T11" s="94">
        <f t="shared" si="4"/>
        <v>0</v>
      </c>
      <c r="U11" s="64"/>
      <c r="V11" s="64"/>
      <c r="W11" s="89">
        <f t="shared" si="5"/>
        <v>0</v>
      </c>
      <c r="X11" s="67">
        <f t="shared" si="6"/>
        <v>0</v>
      </c>
      <c r="Y11" s="67">
        <f t="shared" si="7"/>
        <v>0</v>
      </c>
      <c r="Z11" s="69">
        <v>7.5</v>
      </c>
      <c r="AA11" s="69">
        <v>8.5</v>
      </c>
      <c r="AB11" s="69">
        <v>3.5</v>
      </c>
      <c r="AC11" s="70">
        <v>6</v>
      </c>
      <c r="AD11" s="72"/>
      <c r="AE11" s="68"/>
      <c r="AF11" s="72"/>
      <c r="AG11" s="72"/>
      <c r="AH11" s="72">
        <v>7</v>
      </c>
      <c r="AI11" s="72">
        <v>3</v>
      </c>
      <c r="AJ11" s="67">
        <f t="shared" si="8"/>
        <v>0</v>
      </c>
    </row>
    <row r="12" spans="1:42" ht="24" x14ac:dyDescent="0.55000000000000004">
      <c r="A12" s="95">
        <v>5</v>
      </c>
      <c r="B12" s="96" t="str">
        <f>ลงทะเบียน!C22</f>
        <v>วิทยาลัย</v>
      </c>
      <c r="C12" s="62"/>
      <c r="D12" s="62"/>
      <c r="E12" s="62"/>
      <c r="F12" s="63"/>
      <c r="G12" s="51"/>
      <c r="H12" s="94">
        <f t="shared" si="0"/>
        <v>0</v>
      </c>
      <c r="I12" s="51"/>
      <c r="J12" s="51"/>
      <c r="K12" s="94">
        <f t="shared" si="1"/>
        <v>0</v>
      </c>
      <c r="L12" s="51"/>
      <c r="M12" s="51"/>
      <c r="N12" s="94">
        <f t="shared" si="2"/>
        <v>0</v>
      </c>
      <c r="O12" s="51"/>
      <c r="P12" s="51"/>
      <c r="Q12" s="94">
        <f t="shared" si="3"/>
        <v>0</v>
      </c>
      <c r="R12" s="64"/>
      <c r="S12" s="51"/>
      <c r="T12" s="94">
        <f t="shared" si="4"/>
        <v>0</v>
      </c>
      <c r="U12" s="51"/>
      <c r="V12" s="51"/>
      <c r="W12" s="89">
        <f t="shared" si="5"/>
        <v>0</v>
      </c>
      <c r="X12" s="67">
        <f t="shared" si="6"/>
        <v>0</v>
      </c>
      <c r="Y12" s="67">
        <f t="shared" si="7"/>
        <v>0</v>
      </c>
      <c r="Z12" s="69">
        <v>5</v>
      </c>
      <c r="AA12" s="69">
        <v>10</v>
      </c>
      <c r="AB12" s="69">
        <v>0</v>
      </c>
      <c r="AC12" s="70">
        <v>5</v>
      </c>
      <c r="AD12" s="72"/>
      <c r="AE12" s="68"/>
      <c r="AF12" s="72"/>
      <c r="AG12" s="72"/>
      <c r="AH12" s="72">
        <v>7.25</v>
      </c>
      <c r="AI12" s="72">
        <v>3</v>
      </c>
      <c r="AJ12" s="67">
        <f t="shared" si="8"/>
        <v>0</v>
      </c>
    </row>
    <row r="13" spans="1:42" ht="24" x14ac:dyDescent="0.55000000000000004">
      <c r="A13" s="95">
        <v>6</v>
      </c>
      <c r="B13" s="96" t="str">
        <f>ลงทะเบียน!C26</f>
        <v>วิทยาลัย</v>
      </c>
      <c r="C13" s="62"/>
      <c r="D13" s="62"/>
      <c r="E13" s="62"/>
      <c r="F13" s="63"/>
      <c r="G13" s="51"/>
      <c r="H13" s="94">
        <f t="shared" si="0"/>
        <v>0</v>
      </c>
      <c r="I13" s="51"/>
      <c r="J13" s="51"/>
      <c r="K13" s="94">
        <f t="shared" si="1"/>
        <v>0</v>
      </c>
      <c r="L13" s="51"/>
      <c r="M13" s="51"/>
      <c r="N13" s="94">
        <f t="shared" si="2"/>
        <v>0</v>
      </c>
      <c r="O13" s="51"/>
      <c r="P13" s="51"/>
      <c r="Q13" s="94">
        <f t="shared" si="3"/>
        <v>0</v>
      </c>
      <c r="R13" s="64"/>
      <c r="S13" s="64"/>
      <c r="T13" s="94">
        <f t="shared" si="4"/>
        <v>0</v>
      </c>
      <c r="U13" s="51"/>
      <c r="V13" s="51"/>
      <c r="W13" s="89">
        <f t="shared" si="5"/>
        <v>0</v>
      </c>
      <c r="X13" s="67">
        <f t="shared" si="6"/>
        <v>0</v>
      </c>
      <c r="Y13" s="67">
        <f t="shared" si="7"/>
        <v>0</v>
      </c>
      <c r="Z13" s="68"/>
      <c r="AA13" s="68"/>
      <c r="AB13" s="68"/>
      <c r="AC13" s="68"/>
      <c r="AD13" s="72"/>
      <c r="AE13" s="68"/>
      <c r="AF13" s="72"/>
      <c r="AG13" s="72"/>
      <c r="AH13" s="72">
        <v>1.75</v>
      </c>
      <c r="AI13" s="72">
        <v>1.25</v>
      </c>
      <c r="AJ13" s="67">
        <f t="shared" si="8"/>
        <v>0</v>
      </c>
    </row>
    <row r="14" spans="1:42" ht="24" x14ac:dyDescent="0.55000000000000004">
      <c r="A14" s="95">
        <v>7</v>
      </c>
      <c r="B14" s="96" t="str">
        <f>ลงทะเบียน!C30</f>
        <v>วิทยาลัย</v>
      </c>
      <c r="C14" s="62"/>
      <c r="D14" s="62"/>
      <c r="E14" s="62"/>
      <c r="F14" s="63"/>
      <c r="G14" s="51"/>
      <c r="H14" s="94">
        <f t="shared" si="0"/>
        <v>0</v>
      </c>
      <c r="I14" s="51"/>
      <c r="J14" s="51"/>
      <c r="K14" s="94">
        <f t="shared" si="1"/>
        <v>0</v>
      </c>
      <c r="L14" s="51"/>
      <c r="M14" s="51"/>
      <c r="N14" s="94">
        <f t="shared" si="2"/>
        <v>0</v>
      </c>
      <c r="O14" s="51"/>
      <c r="P14" s="51"/>
      <c r="Q14" s="94">
        <f t="shared" si="3"/>
        <v>0</v>
      </c>
      <c r="R14" s="51"/>
      <c r="S14" s="51"/>
      <c r="T14" s="94">
        <f t="shared" si="4"/>
        <v>0</v>
      </c>
      <c r="U14" s="51"/>
      <c r="V14" s="51"/>
      <c r="W14" s="89">
        <f t="shared" si="5"/>
        <v>0</v>
      </c>
      <c r="X14" s="67">
        <f t="shared" si="6"/>
        <v>0</v>
      </c>
      <c r="Y14" s="67">
        <f t="shared" si="7"/>
        <v>0</v>
      </c>
      <c r="Z14" s="68"/>
      <c r="AA14" s="68"/>
      <c r="AB14" s="68"/>
      <c r="AC14" s="68"/>
      <c r="AD14" s="72"/>
      <c r="AE14" s="68"/>
      <c r="AF14" s="72"/>
      <c r="AG14" s="72"/>
      <c r="AH14" s="72">
        <v>5.25</v>
      </c>
      <c r="AI14" s="72">
        <v>6</v>
      </c>
      <c r="AJ14" s="67">
        <f t="shared" si="8"/>
        <v>0</v>
      </c>
    </row>
    <row r="15" spans="1:42" ht="24" x14ac:dyDescent="0.55000000000000004">
      <c r="A15" s="95">
        <v>8</v>
      </c>
      <c r="B15" s="96" t="str">
        <f>ลงทะเบียน!C34</f>
        <v>วิทยาลัย</v>
      </c>
      <c r="C15" s="62"/>
      <c r="D15" s="62"/>
      <c r="E15" s="62"/>
      <c r="F15" s="63"/>
      <c r="G15" s="64"/>
      <c r="H15" s="94">
        <f>ROUND(((F15+G15)/2),2)</f>
        <v>0</v>
      </c>
      <c r="I15" s="51"/>
      <c r="J15" s="51"/>
      <c r="K15" s="94">
        <f t="shared" si="1"/>
        <v>0</v>
      </c>
      <c r="L15" s="51"/>
      <c r="M15" s="51"/>
      <c r="N15" s="94">
        <f t="shared" si="2"/>
        <v>0</v>
      </c>
      <c r="O15" s="51"/>
      <c r="P15" s="51"/>
      <c r="Q15" s="94">
        <f t="shared" si="3"/>
        <v>0</v>
      </c>
      <c r="R15" s="51"/>
      <c r="S15" s="51"/>
      <c r="T15" s="94">
        <f t="shared" si="4"/>
        <v>0</v>
      </c>
      <c r="U15" s="64"/>
      <c r="V15" s="51"/>
      <c r="W15" s="89">
        <f t="shared" si="5"/>
        <v>0</v>
      </c>
      <c r="X15" s="67">
        <f t="shared" si="6"/>
        <v>0</v>
      </c>
      <c r="Y15" s="67">
        <f t="shared" si="7"/>
        <v>0</v>
      </c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7">
        <f t="shared" si="8"/>
        <v>0</v>
      </c>
    </row>
    <row r="16" spans="1:42" ht="24" x14ac:dyDescent="0.55000000000000004">
      <c r="A16" s="95">
        <v>9</v>
      </c>
      <c r="B16" s="96" t="str">
        <f>ลงทะเบียน!C38</f>
        <v>วิทยาลัย</v>
      </c>
      <c r="C16" s="62"/>
      <c r="D16" s="62"/>
      <c r="E16" s="62"/>
      <c r="F16" s="63"/>
      <c r="G16" s="51"/>
      <c r="H16" s="94">
        <f t="shared" si="0"/>
        <v>0</v>
      </c>
      <c r="I16" s="51"/>
      <c r="J16" s="51"/>
      <c r="K16" s="94">
        <f t="shared" si="1"/>
        <v>0</v>
      </c>
      <c r="L16" s="51"/>
      <c r="M16" s="51"/>
      <c r="N16" s="94">
        <f t="shared" si="2"/>
        <v>0</v>
      </c>
      <c r="O16" s="51"/>
      <c r="P16" s="51"/>
      <c r="Q16" s="94">
        <f t="shared" si="3"/>
        <v>0</v>
      </c>
      <c r="R16" s="51"/>
      <c r="S16" s="51"/>
      <c r="T16" s="94">
        <f t="shared" si="4"/>
        <v>0</v>
      </c>
      <c r="U16" s="51"/>
      <c r="V16" s="51"/>
      <c r="W16" s="89">
        <f t="shared" si="5"/>
        <v>0</v>
      </c>
      <c r="X16" s="67">
        <f t="shared" si="6"/>
        <v>0</v>
      </c>
      <c r="Y16" s="67">
        <f t="shared" si="7"/>
        <v>0</v>
      </c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7">
        <f t="shared" si="8"/>
        <v>0</v>
      </c>
    </row>
    <row r="17" spans="1:36" ht="24" x14ac:dyDescent="0.55000000000000004">
      <c r="A17" s="95">
        <v>10</v>
      </c>
      <c r="B17" s="96" t="str">
        <f>ลงทะเบียน!C42</f>
        <v>วิทยาลัย</v>
      </c>
      <c r="C17" s="62"/>
      <c r="D17" s="62"/>
      <c r="E17" s="62"/>
      <c r="F17" s="63"/>
      <c r="G17" s="64"/>
      <c r="H17" s="94">
        <f t="shared" si="0"/>
        <v>0</v>
      </c>
      <c r="I17" s="51"/>
      <c r="J17" s="51"/>
      <c r="K17" s="94">
        <f t="shared" si="1"/>
        <v>0</v>
      </c>
      <c r="L17" s="51"/>
      <c r="M17" s="51"/>
      <c r="N17" s="94">
        <f t="shared" si="2"/>
        <v>0</v>
      </c>
      <c r="O17" s="51"/>
      <c r="P17" s="51"/>
      <c r="Q17" s="94">
        <f t="shared" si="3"/>
        <v>0</v>
      </c>
      <c r="R17" s="51"/>
      <c r="S17" s="51"/>
      <c r="T17" s="94">
        <f t="shared" si="4"/>
        <v>0</v>
      </c>
      <c r="U17" s="64"/>
      <c r="V17" s="51"/>
      <c r="W17" s="89">
        <f t="shared" si="5"/>
        <v>0</v>
      </c>
      <c r="X17" s="67">
        <f t="shared" si="6"/>
        <v>0</v>
      </c>
      <c r="Y17" s="67">
        <f t="shared" si="7"/>
        <v>0</v>
      </c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7">
        <f t="shared" si="8"/>
        <v>0</v>
      </c>
    </row>
    <row r="18" spans="1:36" ht="24" x14ac:dyDescent="0.55000000000000004">
      <c r="A18" s="95">
        <v>11</v>
      </c>
      <c r="B18" s="96" t="str">
        <f>ลงทะเบียน!C46</f>
        <v>วิทยาลัย</v>
      </c>
      <c r="C18" s="62"/>
      <c r="D18" s="62"/>
      <c r="E18" s="62"/>
      <c r="F18" s="63"/>
      <c r="G18" s="51"/>
      <c r="H18" s="94">
        <f t="shared" si="0"/>
        <v>0</v>
      </c>
      <c r="I18" s="51"/>
      <c r="J18" s="51"/>
      <c r="K18" s="94">
        <f t="shared" si="1"/>
        <v>0</v>
      </c>
      <c r="L18" s="51"/>
      <c r="M18" s="51"/>
      <c r="N18" s="94">
        <f t="shared" si="2"/>
        <v>0</v>
      </c>
      <c r="O18" s="51"/>
      <c r="P18" s="51"/>
      <c r="Q18" s="94">
        <f t="shared" si="3"/>
        <v>0</v>
      </c>
      <c r="R18" s="51"/>
      <c r="S18" s="51"/>
      <c r="T18" s="94">
        <f t="shared" si="4"/>
        <v>0</v>
      </c>
      <c r="U18" s="51"/>
      <c r="V18" s="51"/>
      <c r="W18" s="89">
        <f t="shared" si="5"/>
        <v>0</v>
      </c>
      <c r="X18" s="67">
        <f t="shared" si="6"/>
        <v>0</v>
      </c>
      <c r="Y18" s="67">
        <f t="shared" si="7"/>
        <v>0</v>
      </c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7">
        <f t="shared" si="8"/>
        <v>0</v>
      </c>
    </row>
    <row r="19" spans="1:36" ht="24" x14ac:dyDescent="0.55000000000000004">
      <c r="A19" s="95">
        <v>12</v>
      </c>
      <c r="B19" s="96" t="str">
        <f>ลงทะเบียน!C50</f>
        <v>วิทยาลัย</v>
      </c>
      <c r="C19" s="62"/>
      <c r="D19" s="62"/>
      <c r="E19" s="62"/>
      <c r="F19" s="63"/>
      <c r="G19" s="51"/>
      <c r="H19" s="94">
        <f t="shared" si="0"/>
        <v>0</v>
      </c>
      <c r="I19" s="51"/>
      <c r="J19" s="51"/>
      <c r="K19" s="94">
        <f t="shared" si="1"/>
        <v>0</v>
      </c>
      <c r="L19" s="51"/>
      <c r="M19" s="51"/>
      <c r="N19" s="94">
        <f t="shared" si="2"/>
        <v>0</v>
      </c>
      <c r="O19" s="51"/>
      <c r="P19" s="51"/>
      <c r="Q19" s="94">
        <f t="shared" si="3"/>
        <v>0</v>
      </c>
      <c r="R19" s="51"/>
      <c r="S19" s="51"/>
      <c r="T19" s="94">
        <f t="shared" si="4"/>
        <v>0</v>
      </c>
      <c r="U19" s="64"/>
      <c r="V19" s="64"/>
      <c r="W19" s="89">
        <f t="shared" si="5"/>
        <v>0</v>
      </c>
      <c r="X19" s="67">
        <f t="shared" si="6"/>
        <v>0</v>
      </c>
      <c r="Y19" s="67">
        <f t="shared" si="7"/>
        <v>0</v>
      </c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7">
        <f t="shared" si="8"/>
        <v>0</v>
      </c>
    </row>
    <row r="20" spans="1:36" ht="24" x14ac:dyDescent="0.55000000000000004">
      <c r="A20" s="95">
        <v>13</v>
      </c>
      <c r="B20" s="96" t="str">
        <f>ลงทะเบียน!C54</f>
        <v>วิทยาลัย</v>
      </c>
      <c r="C20" s="62"/>
      <c r="D20" s="62"/>
      <c r="E20" s="62"/>
      <c r="F20" s="63"/>
      <c r="G20" s="51"/>
      <c r="H20" s="94">
        <f t="shared" ref="H20" si="9">ROUND(((F20+G20)/2),2)</f>
        <v>0</v>
      </c>
      <c r="I20" s="51"/>
      <c r="J20" s="51"/>
      <c r="K20" s="94">
        <f t="shared" ref="K20" si="10">ROUND(((I20+J20)/2),2)</f>
        <v>0</v>
      </c>
      <c r="L20" s="51"/>
      <c r="M20" s="51"/>
      <c r="N20" s="94">
        <f t="shared" ref="N20" si="11">ROUND(((L20+M20)/2),2)</f>
        <v>0</v>
      </c>
      <c r="O20" s="51"/>
      <c r="P20" s="51"/>
      <c r="Q20" s="94">
        <f t="shared" ref="Q20" si="12">ROUND(((O20+P20)/2),2)</f>
        <v>0</v>
      </c>
      <c r="R20" s="51"/>
      <c r="S20" s="51"/>
      <c r="T20" s="94">
        <f t="shared" ref="T20" si="13">ROUND(((R20+S20)/2),2)</f>
        <v>0</v>
      </c>
      <c r="U20" s="64"/>
      <c r="V20" s="64"/>
      <c r="W20" s="89">
        <f t="shared" ref="W20" si="14">ROUND(((U20+V20)/2),2)</f>
        <v>0</v>
      </c>
      <c r="X20" s="67">
        <f t="shared" ref="X20" si="15">ROUND(((H20*K20)),2)</f>
        <v>0</v>
      </c>
      <c r="Y20" s="67">
        <f t="shared" ref="Y20" si="16">ROUND(((N20*Q20)),2)</f>
        <v>0</v>
      </c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7">
        <f t="shared" ref="AJ20" si="17">ROUND(((T20*W20)),2)</f>
        <v>0</v>
      </c>
    </row>
    <row r="21" spans="1:36" ht="24" x14ac:dyDescent="0.55000000000000004">
      <c r="A21" s="95">
        <v>14</v>
      </c>
      <c r="B21" s="96" t="str">
        <f>ลงทะเบียน!C58</f>
        <v>วิทยาลัย</v>
      </c>
      <c r="C21" s="62"/>
      <c r="D21" s="62"/>
      <c r="E21" s="62"/>
      <c r="F21" s="63"/>
      <c r="G21" s="51"/>
      <c r="H21" s="94">
        <f t="shared" ref="H21:H26" si="18">ROUND(((F21+G21)/2),2)</f>
        <v>0</v>
      </c>
      <c r="I21" s="51"/>
      <c r="J21" s="51"/>
      <c r="K21" s="94">
        <f t="shared" ref="K21:K26" si="19">ROUND(((I21+J21)/2),2)</f>
        <v>0</v>
      </c>
      <c r="L21" s="51"/>
      <c r="M21" s="51"/>
      <c r="N21" s="94">
        <f t="shared" ref="N21:N26" si="20">ROUND(((L21+M21)/2),2)</f>
        <v>0</v>
      </c>
      <c r="O21" s="51"/>
      <c r="P21" s="51"/>
      <c r="Q21" s="94">
        <f t="shared" ref="Q21:Q26" si="21">ROUND(((O21+P21)/2),2)</f>
        <v>0</v>
      </c>
      <c r="R21" s="51"/>
      <c r="S21" s="51"/>
      <c r="T21" s="94">
        <f t="shared" ref="T21:T26" si="22">ROUND(((R21+S21)/2),2)</f>
        <v>0</v>
      </c>
      <c r="U21" s="64"/>
      <c r="V21" s="64"/>
      <c r="W21" s="89">
        <f t="shared" ref="W21:W26" si="23">ROUND(((U21+V21)/2),2)</f>
        <v>0</v>
      </c>
      <c r="X21" s="67">
        <f t="shared" ref="X21:X26" si="24">ROUND(((H21*K21)),2)</f>
        <v>0</v>
      </c>
      <c r="Y21" s="67">
        <f t="shared" ref="Y21:Y26" si="25">ROUND(((N21*Q21)),2)</f>
        <v>0</v>
      </c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7">
        <f t="shared" ref="AJ21:AJ26" si="26">ROUND(((T21*W21)),2)</f>
        <v>0</v>
      </c>
    </row>
    <row r="22" spans="1:36" ht="24" x14ac:dyDescent="0.55000000000000004">
      <c r="A22" s="95">
        <v>15</v>
      </c>
      <c r="B22" s="96" t="str">
        <f>ลงทะเบียน!C62</f>
        <v>วิทยาลัย</v>
      </c>
      <c r="C22" s="62"/>
      <c r="D22" s="62"/>
      <c r="E22" s="62"/>
      <c r="F22" s="63"/>
      <c r="G22" s="51"/>
      <c r="H22" s="94">
        <f t="shared" si="18"/>
        <v>0</v>
      </c>
      <c r="I22" s="51"/>
      <c r="J22" s="51"/>
      <c r="K22" s="94">
        <f t="shared" si="19"/>
        <v>0</v>
      </c>
      <c r="L22" s="51"/>
      <c r="M22" s="51"/>
      <c r="N22" s="94">
        <f t="shared" si="20"/>
        <v>0</v>
      </c>
      <c r="O22" s="51"/>
      <c r="P22" s="51"/>
      <c r="Q22" s="94">
        <f t="shared" si="21"/>
        <v>0</v>
      </c>
      <c r="R22" s="51"/>
      <c r="S22" s="51"/>
      <c r="T22" s="94">
        <f t="shared" si="22"/>
        <v>0</v>
      </c>
      <c r="U22" s="64"/>
      <c r="V22" s="64"/>
      <c r="W22" s="89">
        <f t="shared" si="23"/>
        <v>0</v>
      </c>
      <c r="X22" s="67">
        <f t="shared" si="24"/>
        <v>0</v>
      </c>
      <c r="Y22" s="67">
        <f t="shared" si="25"/>
        <v>0</v>
      </c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7">
        <f t="shared" si="26"/>
        <v>0</v>
      </c>
    </row>
    <row r="23" spans="1:36" ht="24" x14ac:dyDescent="0.55000000000000004">
      <c r="A23" s="95">
        <v>16</v>
      </c>
      <c r="B23" s="96" t="str">
        <f>ลงทะเบียน!C66</f>
        <v>วิทยาลัย</v>
      </c>
      <c r="C23" s="62"/>
      <c r="D23" s="62"/>
      <c r="E23" s="62"/>
      <c r="F23" s="63"/>
      <c r="G23" s="51"/>
      <c r="H23" s="94">
        <f t="shared" si="18"/>
        <v>0</v>
      </c>
      <c r="I23" s="51"/>
      <c r="J23" s="51"/>
      <c r="K23" s="94">
        <f t="shared" si="19"/>
        <v>0</v>
      </c>
      <c r="L23" s="51"/>
      <c r="M23" s="51"/>
      <c r="N23" s="94">
        <f t="shared" si="20"/>
        <v>0</v>
      </c>
      <c r="O23" s="51"/>
      <c r="P23" s="51"/>
      <c r="Q23" s="94">
        <f t="shared" si="21"/>
        <v>0</v>
      </c>
      <c r="R23" s="51"/>
      <c r="S23" s="51"/>
      <c r="T23" s="94">
        <f t="shared" si="22"/>
        <v>0</v>
      </c>
      <c r="U23" s="64"/>
      <c r="V23" s="64"/>
      <c r="W23" s="89">
        <f t="shared" si="23"/>
        <v>0</v>
      </c>
      <c r="X23" s="67">
        <f t="shared" si="24"/>
        <v>0</v>
      </c>
      <c r="Y23" s="67">
        <f t="shared" si="25"/>
        <v>0</v>
      </c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7">
        <f t="shared" si="26"/>
        <v>0</v>
      </c>
    </row>
    <row r="24" spans="1:36" ht="24" x14ac:dyDescent="0.55000000000000004">
      <c r="A24" s="95">
        <v>17</v>
      </c>
      <c r="B24" s="96" t="str">
        <f>ลงทะเบียน!C70</f>
        <v>วิทยาลัย</v>
      </c>
      <c r="C24" s="62"/>
      <c r="D24" s="62"/>
      <c r="E24" s="62"/>
      <c r="F24" s="63"/>
      <c r="G24" s="51"/>
      <c r="H24" s="94">
        <f t="shared" si="18"/>
        <v>0</v>
      </c>
      <c r="I24" s="51"/>
      <c r="J24" s="51"/>
      <c r="K24" s="94">
        <f t="shared" si="19"/>
        <v>0</v>
      </c>
      <c r="L24" s="51"/>
      <c r="M24" s="51"/>
      <c r="N24" s="94">
        <f t="shared" si="20"/>
        <v>0</v>
      </c>
      <c r="O24" s="51"/>
      <c r="P24" s="51"/>
      <c r="Q24" s="94">
        <f t="shared" si="21"/>
        <v>0</v>
      </c>
      <c r="R24" s="51"/>
      <c r="S24" s="51"/>
      <c r="T24" s="94">
        <f t="shared" si="22"/>
        <v>0</v>
      </c>
      <c r="U24" s="64"/>
      <c r="V24" s="64"/>
      <c r="W24" s="89">
        <f t="shared" si="23"/>
        <v>0</v>
      </c>
      <c r="X24" s="67">
        <f t="shared" si="24"/>
        <v>0</v>
      </c>
      <c r="Y24" s="67">
        <f t="shared" si="25"/>
        <v>0</v>
      </c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7">
        <f t="shared" si="26"/>
        <v>0</v>
      </c>
    </row>
    <row r="25" spans="1:36" ht="24" x14ac:dyDescent="0.55000000000000004">
      <c r="A25" s="95">
        <v>18</v>
      </c>
      <c r="B25" s="96" t="str">
        <f>ลงทะเบียน!C74</f>
        <v>วิทยาลัย</v>
      </c>
      <c r="C25" s="62"/>
      <c r="D25" s="62"/>
      <c r="E25" s="62"/>
      <c r="F25" s="63"/>
      <c r="G25" s="51"/>
      <c r="H25" s="94">
        <f t="shared" si="18"/>
        <v>0</v>
      </c>
      <c r="I25" s="51"/>
      <c r="J25" s="51"/>
      <c r="K25" s="94">
        <f t="shared" si="19"/>
        <v>0</v>
      </c>
      <c r="L25" s="51"/>
      <c r="M25" s="51"/>
      <c r="N25" s="94">
        <f t="shared" si="20"/>
        <v>0</v>
      </c>
      <c r="O25" s="51"/>
      <c r="P25" s="51"/>
      <c r="Q25" s="94">
        <f t="shared" si="21"/>
        <v>0</v>
      </c>
      <c r="R25" s="51"/>
      <c r="S25" s="51"/>
      <c r="T25" s="94">
        <f t="shared" si="22"/>
        <v>0</v>
      </c>
      <c r="U25" s="64"/>
      <c r="V25" s="64"/>
      <c r="W25" s="89">
        <f t="shared" si="23"/>
        <v>0</v>
      </c>
      <c r="X25" s="67">
        <f t="shared" si="24"/>
        <v>0</v>
      </c>
      <c r="Y25" s="67">
        <f t="shared" si="25"/>
        <v>0</v>
      </c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7">
        <f t="shared" si="26"/>
        <v>0</v>
      </c>
    </row>
    <row r="26" spans="1:36" ht="24" x14ac:dyDescent="0.55000000000000004">
      <c r="A26" s="95">
        <v>19</v>
      </c>
      <c r="B26" s="96" t="str">
        <f>ลงทะเบียน!C78</f>
        <v>วิทยาลัย</v>
      </c>
      <c r="C26" s="62"/>
      <c r="D26" s="62"/>
      <c r="E26" s="62"/>
      <c r="F26" s="63"/>
      <c r="G26" s="51"/>
      <c r="H26" s="94">
        <f t="shared" si="18"/>
        <v>0</v>
      </c>
      <c r="I26" s="51"/>
      <c r="J26" s="51"/>
      <c r="K26" s="94">
        <f t="shared" si="19"/>
        <v>0</v>
      </c>
      <c r="L26" s="51"/>
      <c r="M26" s="51"/>
      <c r="N26" s="94">
        <f t="shared" si="20"/>
        <v>0</v>
      </c>
      <c r="O26" s="51"/>
      <c r="P26" s="51"/>
      <c r="Q26" s="94">
        <f t="shared" si="21"/>
        <v>0</v>
      </c>
      <c r="R26" s="51"/>
      <c r="S26" s="51"/>
      <c r="T26" s="94">
        <f t="shared" si="22"/>
        <v>0</v>
      </c>
      <c r="U26" s="64"/>
      <c r="V26" s="64"/>
      <c r="W26" s="89">
        <f t="shared" si="23"/>
        <v>0</v>
      </c>
      <c r="X26" s="67">
        <f t="shared" si="24"/>
        <v>0</v>
      </c>
      <c r="Y26" s="67">
        <f t="shared" si="25"/>
        <v>0</v>
      </c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7">
        <f t="shared" si="26"/>
        <v>0</v>
      </c>
    </row>
    <row r="27" spans="1:36" ht="24" x14ac:dyDescent="0.55000000000000004">
      <c r="A27" s="95">
        <v>20</v>
      </c>
      <c r="B27" s="96" t="str">
        <f>ลงทะเบียน!C82</f>
        <v>วิทยาลัย</v>
      </c>
      <c r="C27" s="62"/>
      <c r="D27" s="62"/>
      <c r="E27" s="62"/>
      <c r="F27" s="63"/>
      <c r="G27" s="51"/>
      <c r="H27" s="94">
        <f t="shared" ref="H27" si="27">ROUND(((F27+G27)/2),2)</f>
        <v>0</v>
      </c>
      <c r="I27" s="51"/>
      <c r="J27" s="51"/>
      <c r="K27" s="94">
        <f t="shared" ref="K27" si="28">ROUND(((I27+J27)/2),2)</f>
        <v>0</v>
      </c>
      <c r="L27" s="51"/>
      <c r="M27" s="51"/>
      <c r="N27" s="94">
        <f t="shared" ref="N27" si="29">ROUND(((L27+M27)/2),2)</f>
        <v>0</v>
      </c>
      <c r="O27" s="51"/>
      <c r="P27" s="51"/>
      <c r="Q27" s="94">
        <f t="shared" ref="Q27" si="30">ROUND(((O27+P27)/2),2)</f>
        <v>0</v>
      </c>
      <c r="R27" s="51"/>
      <c r="S27" s="51"/>
      <c r="T27" s="94">
        <f t="shared" ref="T27" si="31">ROUND(((R27+S27)/2),2)</f>
        <v>0</v>
      </c>
      <c r="U27" s="64"/>
      <c r="V27" s="64"/>
      <c r="W27" s="89">
        <f t="shared" ref="W27" si="32">ROUND(((U27+V27)/2),2)</f>
        <v>0</v>
      </c>
      <c r="X27" s="67">
        <f t="shared" ref="X27" si="33">ROUND(((H27*K27)),2)</f>
        <v>0</v>
      </c>
      <c r="Y27" s="67">
        <f t="shared" ref="Y27" si="34">ROUND(((N27*Q27)),2)</f>
        <v>0</v>
      </c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7">
        <f t="shared" ref="AJ27" si="35">ROUND(((T27*W27)),2)</f>
        <v>0</v>
      </c>
    </row>
  </sheetData>
  <mergeCells count="22">
    <mergeCell ref="A1:AJ1"/>
    <mergeCell ref="A2:AJ2"/>
    <mergeCell ref="A3:AJ3"/>
    <mergeCell ref="X5:AJ5"/>
    <mergeCell ref="X6:X7"/>
    <mergeCell ref="Y6:Y7"/>
    <mergeCell ref="AJ6:AJ7"/>
    <mergeCell ref="R6:S6"/>
    <mergeCell ref="U6:V6"/>
    <mergeCell ref="R5:W5"/>
    <mergeCell ref="L5:Q5"/>
    <mergeCell ref="L6:M6"/>
    <mergeCell ref="O6:P6"/>
    <mergeCell ref="E6:E7"/>
    <mergeCell ref="F6:G6"/>
    <mergeCell ref="I6:J6"/>
    <mergeCell ref="A5:A7"/>
    <mergeCell ref="B5:B7"/>
    <mergeCell ref="C5:E5"/>
    <mergeCell ref="F5:K5"/>
    <mergeCell ref="C6:C7"/>
    <mergeCell ref="D6:D7"/>
  </mergeCells>
  <pageMargins left="3.937007874015748E-2" right="0" top="0.59055118110236227" bottom="0.39370078740157483" header="0.51181102362204722" footer="0.51181102362204722"/>
  <pageSetup paperSize="9" scale="65" orientation="landscape" horizontalDpi="4294967293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AE41"/>
  <sheetViews>
    <sheetView topLeftCell="A5" zoomScale="80" zoomScaleNormal="80" workbookViewId="0">
      <selection activeCell="G28" sqref="G28"/>
    </sheetView>
  </sheetViews>
  <sheetFormatPr defaultColWidth="9.140625" defaultRowHeight="21.75" x14ac:dyDescent="0.5"/>
  <cols>
    <col min="1" max="1" width="4.7109375" style="44" customWidth="1"/>
    <col min="2" max="2" width="26.140625" style="44" customWidth="1"/>
    <col min="3" max="8" width="13.28515625" style="83" customWidth="1"/>
    <col min="9" max="9" width="15.7109375" style="44" customWidth="1"/>
    <col min="10" max="10" width="13.5703125" style="44" customWidth="1"/>
    <col min="11" max="11" width="19.42578125" style="44" customWidth="1"/>
    <col min="12" max="12" width="18.28515625" style="44" customWidth="1"/>
    <col min="13" max="13" width="13.42578125" style="44" customWidth="1"/>
    <col min="14" max="14" width="18.42578125" style="44" customWidth="1"/>
    <col min="15" max="15" width="12.42578125" style="44" customWidth="1"/>
    <col min="16" max="16" width="11.42578125" style="44" customWidth="1"/>
    <col min="17" max="17" width="15" style="44" customWidth="1"/>
    <col min="18" max="18" width="9.140625" style="44"/>
    <col min="19" max="19" width="12.42578125" style="78" bestFit="1" customWidth="1"/>
    <col min="20" max="20" width="9.140625" style="44"/>
    <col min="21" max="31" width="9.140625" style="78"/>
    <col min="32" max="16384" width="9.140625" style="44"/>
  </cols>
  <sheetData>
    <row r="1" spans="1:31" ht="49.5" customHeight="1" x14ac:dyDescent="0.75">
      <c r="A1" s="175" t="s">
        <v>66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97"/>
      <c r="N1" s="97"/>
      <c r="O1" s="97"/>
      <c r="P1" s="97"/>
      <c r="Q1" s="97"/>
    </row>
    <row r="2" spans="1:31" ht="28.5" customHeight="1" x14ac:dyDescent="0.75">
      <c r="A2" s="176" t="str">
        <f>ส่งงาน!A2</f>
        <v>การแข่งขันทักษะวิชาชีพสาขาวิชาช่างก่อสร้าง ทักษะงานคอนกรีต ระดับภาค........ ประจำปีการศึกษา 2561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97"/>
      <c r="N2" s="97"/>
      <c r="O2" s="97"/>
      <c r="P2" s="97"/>
      <c r="Q2" s="97"/>
    </row>
    <row r="3" spans="1:31" ht="22.5" customHeight="1" x14ac:dyDescent="0.65">
      <c r="A3" s="177" t="str">
        <f>ส่งงาน!A3</f>
        <v>ระหว่างวันที่ 26 - 30 พ.ย. 2561 ดำเนินการโดย วิทยาลัยเทคนิคมหาสารคาม ณ วิทยาลัยเทคนิคมหาสารคาม จ.มหาสารคาม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98"/>
      <c r="N3" s="98"/>
      <c r="O3" s="98"/>
      <c r="P3" s="98"/>
      <c r="Q3" s="98"/>
      <c r="R3" s="99"/>
    </row>
    <row r="4" spans="1:31" ht="22.5" customHeight="1" x14ac:dyDescent="0.65">
      <c r="A4" s="100"/>
      <c r="B4" s="100"/>
      <c r="C4" s="101"/>
      <c r="D4" s="101"/>
      <c r="E4" s="101"/>
      <c r="F4" s="101"/>
      <c r="G4" s="101"/>
      <c r="H4" s="101"/>
      <c r="I4" s="100"/>
      <c r="J4" s="100"/>
      <c r="K4" s="102" t="s">
        <v>52</v>
      </c>
      <c r="L4" s="103">
        <f>ปะหน้า!D8</f>
        <v>300</v>
      </c>
      <c r="M4" s="104"/>
      <c r="N4" s="189" t="s">
        <v>77</v>
      </c>
      <c r="O4" s="189"/>
      <c r="P4" s="189"/>
      <c r="Q4" s="189"/>
    </row>
    <row r="5" spans="1:31" ht="30.75" x14ac:dyDescent="0.7">
      <c r="A5" s="179" t="s">
        <v>2</v>
      </c>
      <c r="B5" s="179" t="s">
        <v>3</v>
      </c>
      <c r="C5" s="181" t="s">
        <v>49</v>
      </c>
      <c r="D5" s="182"/>
      <c r="E5" s="183"/>
      <c r="F5" s="184" t="s">
        <v>50</v>
      </c>
      <c r="G5" s="185"/>
      <c r="H5" s="186"/>
      <c r="I5" s="45" t="s">
        <v>60</v>
      </c>
      <c r="J5" s="112" t="s">
        <v>62</v>
      </c>
      <c r="K5" s="113" t="s">
        <v>68</v>
      </c>
      <c r="L5" s="187" t="s">
        <v>69</v>
      </c>
      <c r="N5" s="190" t="s">
        <v>58</v>
      </c>
      <c r="O5" s="178" t="s">
        <v>76</v>
      </c>
      <c r="P5" s="178"/>
      <c r="Q5" s="178"/>
      <c r="R5" s="106">
        <f>L4*0.9</f>
        <v>270</v>
      </c>
      <c r="S5" s="107" t="s">
        <v>75</v>
      </c>
      <c r="T5" s="78"/>
      <c r="Z5" s="44"/>
      <c r="AA5" s="44"/>
      <c r="AB5" s="44"/>
      <c r="AC5" s="44"/>
      <c r="AD5" s="44"/>
      <c r="AE5" s="44"/>
    </row>
    <row r="6" spans="1:31" ht="27.75" x14ac:dyDescent="0.65">
      <c r="A6" s="180"/>
      <c r="B6" s="180"/>
      <c r="C6" s="87" t="s">
        <v>29</v>
      </c>
      <c r="D6" s="87" t="s">
        <v>30</v>
      </c>
      <c r="E6" s="87" t="s">
        <v>31</v>
      </c>
      <c r="F6" s="114" t="s">
        <v>29</v>
      </c>
      <c r="G6" s="114" t="s">
        <v>30</v>
      </c>
      <c r="H6" s="114" t="s">
        <v>31</v>
      </c>
      <c r="I6" s="47" t="s">
        <v>51</v>
      </c>
      <c r="J6" s="115" t="s">
        <v>63</v>
      </c>
      <c r="K6" s="116" t="s">
        <v>67</v>
      </c>
      <c r="L6" s="188"/>
      <c r="N6" s="190"/>
      <c r="O6" s="117" t="s">
        <v>29</v>
      </c>
      <c r="P6" s="117" t="s">
        <v>30</v>
      </c>
      <c r="Q6" s="117" t="s">
        <v>31</v>
      </c>
      <c r="R6" s="78"/>
      <c r="T6" s="78"/>
      <c r="Z6" s="44"/>
      <c r="AA6" s="44"/>
      <c r="AB6" s="44"/>
      <c r="AC6" s="44"/>
      <c r="AD6" s="44"/>
      <c r="AE6" s="44"/>
    </row>
    <row r="7" spans="1:31" ht="24" x14ac:dyDescent="0.55000000000000004">
      <c r="A7" s="118">
        <v>1</v>
      </c>
      <c r="B7" s="119" t="str">
        <f>ลงทะเบียน!C6</f>
        <v>วิทยาลัย</v>
      </c>
      <c r="C7" s="79"/>
      <c r="D7" s="79"/>
      <c r="E7" s="80"/>
      <c r="F7" s="120" t="e">
        <f>ROUND(((C7*(1000/9.81))/'เชิงมิติ (เช้า)'!X8),2)</f>
        <v>#DIV/0!</v>
      </c>
      <c r="G7" s="120" t="e">
        <f>ROUND(((D7*(1000/9.81))/'เชิงมิติ (เช้า)'!Y8),2)</f>
        <v>#DIV/0!</v>
      </c>
      <c r="H7" s="120" t="e">
        <f>ROUND(((E7*(1000/9.81)/'เชิงมิติ (เช้า)'!AJ8)),2)</f>
        <v>#DIV/0!</v>
      </c>
      <c r="I7" s="51" t="s">
        <v>61</v>
      </c>
      <c r="J7" s="121" t="e">
        <f>ROUND((SUM(F7:H7)/3),2)</f>
        <v>#DIV/0!</v>
      </c>
      <c r="K7" s="121" t="e">
        <f>ROUND(((N7/$L$4)*100),2)</f>
        <v>#DIV/0!</v>
      </c>
      <c r="L7" s="121" t="e">
        <f t="shared" ref="L7:L18" si="0">ROUND((40-(40*((K7-$K$21)/($K$22-$K$21)))),2)</f>
        <v>#DIV/0!</v>
      </c>
      <c r="N7" s="122" t="e">
        <f>ROUND(((ABS(F7-$L$4)+ABS(G7-$L$4)+ABS(H7-$L$4))/3),2)</f>
        <v>#DIV/0!</v>
      </c>
      <c r="O7" s="123" t="e">
        <f t="shared" ref="O7:O18" si="1">IF(F7&gt;=$R$5,"ผ่าน","ไม่ผ่าน")</f>
        <v>#DIV/0!</v>
      </c>
      <c r="P7" s="123" t="e">
        <f t="shared" ref="P7:P18" si="2">IF(G7&gt;=$R$5,"ผ่าน","ไม่ผ่าน")</f>
        <v>#DIV/0!</v>
      </c>
      <c r="Q7" s="123" t="e">
        <f t="shared" ref="Q7:Q18" si="3">IF(H7&gt;=$R$5,"ผ่าน","ไม่ผ่าน")</f>
        <v>#DIV/0!</v>
      </c>
      <c r="R7" s="78"/>
      <c r="T7" s="78"/>
      <c r="Z7" s="44"/>
      <c r="AA7" s="44"/>
      <c r="AB7" s="44"/>
      <c r="AC7" s="44"/>
      <c r="AD7" s="44"/>
      <c r="AE7" s="44"/>
    </row>
    <row r="8" spans="1:31" ht="24" x14ac:dyDescent="0.55000000000000004">
      <c r="A8" s="118">
        <v>2</v>
      </c>
      <c r="B8" s="119" t="str">
        <f>ลงทะเบียน!C10</f>
        <v>วิทยาลัย</v>
      </c>
      <c r="C8" s="82"/>
      <c r="D8" s="79"/>
      <c r="E8" s="79"/>
      <c r="F8" s="120" t="e">
        <f>ROUND(((C8*(1000/9.81))/'เชิงมิติ (เช้า)'!X9),2)</f>
        <v>#DIV/0!</v>
      </c>
      <c r="G8" s="120" t="e">
        <f>ROUND(((D8*(1000/9.81))/'เชิงมิติ (เช้า)'!Y9),2)</f>
        <v>#DIV/0!</v>
      </c>
      <c r="H8" s="120" t="e">
        <f>ROUND(((E8*(1000/9.81)/'เชิงมิติ (เช้า)'!AJ9)),2)</f>
        <v>#DIV/0!</v>
      </c>
      <c r="I8" s="51" t="s">
        <v>61</v>
      </c>
      <c r="J8" s="121" t="e">
        <f>ROUND((SUM(F8:H8)/3),2)</f>
        <v>#DIV/0!</v>
      </c>
      <c r="K8" s="121" t="e">
        <f t="shared" ref="K8:K19" si="4">ROUND(((N8/$L$4)*100),2)</f>
        <v>#DIV/0!</v>
      </c>
      <c r="L8" s="121" t="e">
        <f t="shared" si="0"/>
        <v>#DIV/0!</v>
      </c>
      <c r="M8" s="53"/>
      <c r="N8" s="122" t="e">
        <f>ROUND(((ABS(F8-$L$4)+ABS(G8-$L$4)+ABS(H8-$L$4))/3),2)</f>
        <v>#DIV/0!</v>
      </c>
      <c r="O8" s="123" t="e">
        <f t="shared" si="1"/>
        <v>#DIV/0!</v>
      </c>
      <c r="P8" s="123" t="e">
        <f t="shared" si="2"/>
        <v>#DIV/0!</v>
      </c>
      <c r="Q8" s="123" t="e">
        <f t="shared" si="3"/>
        <v>#DIV/0!</v>
      </c>
      <c r="R8" s="78"/>
      <c r="T8" s="78"/>
      <c r="Z8" s="44"/>
      <c r="AA8" s="44"/>
      <c r="AB8" s="44"/>
      <c r="AC8" s="44"/>
      <c r="AD8" s="44"/>
      <c r="AE8" s="44"/>
    </row>
    <row r="9" spans="1:31" ht="24" x14ac:dyDescent="0.55000000000000004">
      <c r="A9" s="118">
        <v>3</v>
      </c>
      <c r="B9" s="119" t="str">
        <f>ลงทะเบียน!C14</f>
        <v>วิทยาลัย</v>
      </c>
      <c r="C9" s="79"/>
      <c r="D9" s="79"/>
      <c r="E9" s="79"/>
      <c r="F9" s="120" t="e">
        <f>ROUND(((C9*(1000/9.81))/'เชิงมิติ (เช้า)'!X10),2)</f>
        <v>#DIV/0!</v>
      </c>
      <c r="G9" s="120" t="e">
        <f>ROUND(((D9*(1000/9.81))/'เชิงมิติ (เช้า)'!Y10),2)</f>
        <v>#DIV/0!</v>
      </c>
      <c r="H9" s="120" t="e">
        <f>ROUND(((E9*(1000/9.81)/'เชิงมิติ (เช้า)'!AJ10)),2)</f>
        <v>#DIV/0!</v>
      </c>
      <c r="I9" s="51" t="s">
        <v>61</v>
      </c>
      <c r="J9" s="121" t="e">
        <f t="shared" ref="J9:J18" si="5">ROUND((SUM(F9:H9)/3),2)</f>
        <v>#DIV/0!</v>
      </c>
      <c r="K9" s="121" t="e">
        <f t="shared" si="4"/>
        <v>#DIV/0!</v>
      </c>
      <c r="L9" s="121" t="e">
        <f t="shared" si="0"/>
        <v>#DIV/0!</v>
      </c>
      <c r="M9" s="53"/>
      <c r="N9" s="122" t="e">
        <f t="shared" ref="N9:N18" si="6">ROUND(((ABS(F9-$L$4)+ABS(G9-$L$4)+ABS(H9-$L$4))/3),2)</f>
        <v>#DIV/0!</v>
      </c>
      <c r="O9" s="123" t="e">
        <f t="shared" si="1"/>
        <v>#DIV/0!</v>
      </c>
      <c r="P9" s="123" t="e">
        <f t="shared" si="2"/>
        <v>#DIV/0!</v>
      </c>
      <c r="Q9" s="123" t="e">
        <f t="shared" si="3"/>
        <v>#DIV/0!</v>
      </c>
      <c r="R9" s="78"/>
      <c r="T9" s="78"/>
      <c r="Z9" s="44"/>
      <c r="AA9" s="44"/>
      <c r="AB9" s="44"/>
      <c r="AC9" s="44"/>
      <c r="AD9" s="44"/>
      <c r="AE9" s="44"/>
    </row>
    <row r="10" spans="1:31" ht="24" x14ac:dyDescent="0.55000000000000004">
      <c r="A10" s="118">
        <v>4</v>
      </c>
      <c r="B10" s="119" t="str">
        <f>ลงทะเบียน!C18</f>
        <v>วิทยาลัย</v>
      </c>
      <c r="C10" s="82"/>
      <c r="D10" s="79"/>
      <c r="E10" s="79"/>
      <c r="F10" s="120" t="e">
        <f>ROUND(((C10*(1000/9.81))/'เชิงมิติ (เช้า)'!X11),2)</f>
        <v>#DIV/0!</v>
      </c>
      <c r="G10" s="120" t="e">
        <f>ROUND(((D10*(1000/9.81))/'เชิงมิติ (เช้า)'!Y11),2)</f>
        <v>#DIV/0!</v>
      </c>
      <c r="H10" s="120" t="e">
        <f>ROUND(((E10*(1000/9.81)/'เชิงมิติ (เช้า)'!AJ11)),2)</f>
        <v>#DIV/0!</v>
      </c>
      <c r="I10" s="51" t="s">
        <v>61</v>
      </c>
      <c r="J10" s="121" t="e">
        <f t="shared" si="5"/>
        <v>#DIV/0!</v>
      </c>
      <c r="K10" s="121" t="e">
        <f t="shared" si="4"/>
        <v>#DIV/0!</v>
      </c>
      <c r="L10" s="121" t="e">
        <f t="shared" si="0"/>
        <v>#DIV/0!</v>
      </c>
      <c r="N10" s="122" t="e">
        <f t="shared" si="6"/>
        <v>#DIV/0!</v>
      </c>
      <c r="O10" s="123" t="e">
        <f t="shared" si="1"/>
        <v>#DIV/0!</v>
      </c>
      <c r="P10" s="123" t="e">
        <f t="shared" si="2"/>
        <v>#DIV/0!</v>
      </c>
      <c r="Q10" s="123" t="e">
        <f t="shared" si="3"/>
        <v>#DIV/0!</v>
      </c>
      <c r="R10" s="78"/>
      <c r="T10" s="78"/>
      <c r="Z10" s="44"/>
      <c r="AA10" s="44"/>
      <c r="AB10" s="44"/>
      <c r="AC10" s="44"/>
      <c r="AD10" s="44"/>
      <c r="AE10" s="44"/>
    </row>
    <row r="11" spans="1:31" ht="24" x14ac:dyDescent="0.55000000000000004">
      <c r="A11" s="118">
        <v>5</v>
      </c>
      <c r="B11" s="119" t="str">
        <f>ลงทะเบียน!C22</f>
        <v>วิทยาลัย</v>
      </c>
      <c r="C11" s="79"/>
      <c r="D11" s="79"/>
      <c r="E11" s="79"/>
      <c r="F11" s="120" t="e">
        <f>ROUND(((C11*(1000/9.81))/'เชิงมิติ (เช้า)'!X12),2)</f>
        <v>#DIV/0!</v>
      </c>
      <c r="G11" s="120" t="e">
        <f>ROUND(((D11*(1000/9.81))/'เชิงมิติ (เช้า)'!Y12),2)</f>
        <v>#DIV/0!</v>
      </c>
      <c r="H11" s="120" t="e">
        <f>ROUND(((E11*(1000/9.81)/'เชิงมิติ (เช้า)'!AJ12)),2)</f>
        <v>#DIV/0!</v>
      </c>
      <c r="I11" s="51" t="s">
        <v>61</v>
      </c>
      <c r="J11" s="121" t="e">
        <f t="shared" si="5"/>
        <v>#DIV/0!</v>
      </c>
      <c r="K11" s="121" t="e">
        <f t="shared" si="4"/>
        <v>#DIV/0!</v>
      </c>
      <c r="L11" s="121" t="e">
        <f t="shared" si="0"/>
        <v>#DIV/0!</v>
      </c>
      <c r="N11" s="122" t="e">
        <f t="shared" si="6"/>
        <v>#DIV/0!</v>
      </c>
      <c r="O11" s="123" t="e">
        <f t="shared" si="1"/>
        <v>#DIV/0!</v>
      </c>
      <c r="P11" s="123" t="e">
        <f t="shared" si="2"/>
        <v>#DIV/0!</v>
      </c>
      <c r="Q11" s="123" t="e">
        <f t="shared" si="3"/>
        <v>#DIV/0!</v>
      </c>
      <c r="R11" s="78"/>
      <c r="T11" s="78"/>
      <c r="Z11" s="44"/>
      <c r="AA11" s="44"/>
      <c r="AB11" s="44"/>
      <c r="AC11" s="44"/>
      <c r="AD11" s="44"/>
      <c r="AE11" s="44"/>
    </row>
    <row r="12" spans="1:31" ht="24" x14ac:dyDescent="0.55000000000000004">
      <c r="A12" s="118">
        <v>6</v>
      </c>
      <c r="B12" s="119" t="str">
        <f>ลงทะเบียน!C26</f>
        <v>วิทยาลัย</v>
      </c>
      <c r="C12" s="79"/>
      <c r="D12" s="79"/>
      <c r="E12" s="79"/>
      <c r="F12" s="120" t="e">
        <f>ROUND(((C12*(1000/9.81))/'เชิงมิติ (เช้า)'!X13),2)</f>
        <v>#DIV/0!</v>
      </c>
      <c r="G12" s="120" t="e">
        <f>ROUND(((D12*(1000/9.81))/'เชิงมิติ (เช้า)'!Y13),2)</f>
        <v>#DIV/0!</v>
      </c>
      <c r="H12" s="120" t="e">
        <f>ROUND(((E12*(1000/9.81)/'เชิงมิติ (เช้า)'!AJ13)),2)</f>
        <v>#DIV/0!</v>
      </c>
      <c r="I12" s="51" t="s">
        <v>61</v>
      </c>
      <c r="J12" s="121" t="e">
        <f t="shared" si="5"/>
        <v>#DIV/0!</v>
      </c>
      <c r="K12" s="121" t="e">
        <f t="shared" si="4"/>
        <v>#DIV/0!</v>
      </c>
      <c r="L12" s="121" t="e">
        <f t="shared" si="0"/>
        <v>#DIV/0!</v>
      </c>
      <c r="N12" s="122" t="e">
        <f t="shared" si="6"/>
        <v>#DIV/0!</v>
      </c>
      <c r="O12" s="123" t="e">
        <f t="shared" si="1"/>
        <v>#DIV/0!</v>
      </c>
      <c r="P12" s="123" t="e">
        <f t="shared" si="2"/>
        <v>#DIV/0!</v>
      </c>
      <c r="Q12" s="123" t="e">
        <f t="shared" si="3"/>
        <v>#DIV/0!</v>
      </c>
      <c r="R12" s="78"/>
      <c r="T12" s="78"/>
      <c r="Z12" s="44"/>
      <c r="AA12" s="44"/>
      <c r="AB12" s="44"/>
      <c r="AC12" s="44"/>
      <c r="AD12" s="44"/>
      <c r="AE12" s="44"/>
    </row>
    <row r="13" spans="1:31" ht="24" x14ac:dyDescent="0.55000000000000004">
      <c r="A13" s="118">
        <v>7</v>
      </c>
      <c r="B13" s="119" t="str">
        <f>ลงทะเบียน!C30</f>
        <v>วิทยาลัย</v>
      </c>
      <c r="C13" s="79"/>
      <c r="D13" s="79"/>
      <c r="E13" s="79"/>
      <c r="F13" s="120" t="e">
        <f>ROUND(((C13*(1000/9.81))/'เชิงมิติ (เช้า)'!X14),2)</f>
        <v>#DIV/0!</v>
      </c>
      <c r="G13" s="120" t="e">
        <f>ROUND(((D13*(1000/9.81))/'เชิงมิติ (เช้า)'!Y14),2)</f>
        <v>#DIV/0!</v>
      </c>
      <c r="H13" s="120" t="e">
        <f>ROUND(((E13*(1000/9.81)/'เชิงมิติ (เช้า)'!AJ14)),2)</f>
        <v>#DIV/0!</v>
      </c>
      <c r="I13" s="51" t="s">
        <v>61</v>
      </c>
      <c r="J13" s="121" t="e">
        <f t="shared" si="5"/>
        <v>#DIV/0!</v>
      </c>
      <c r="K13" s="121" t="e">
        <f t="shared" si="4"/>
        <v>#DIV/0!</v>
      </c>
      <c r="L13" s="121" t="e">
        <f>ROUND((40-(40*((K13-$K$21)/($K$22-$K$21)))),2)</f>
        <v>#DIV/0!</v>
      </c>
      <c r="N13" s="122" t="e">
        <f>ROUND(((ABS(F13-$L$4)+ABS(G13-$L$4)+ABS(H13-$L$4))/3),2)</f>
        <v>#DIV/0!</v>
      </c>
      <c r="O13" s="123" t="e">
        <f t="shared" si="1"/>
        <v>#DIV/0!</v>
      </c>
      <c r="P13" s="123" t="e">
        <f t="shared" si="2"/>
        <v>#DIV/0!</v>
      </c>
      <c r="Q13" s="123" t="e">
        <f t="shared" si="3"/>
        <v>#DIV/0!</v>
      </c>
      <c r="R13" s="78"/>
      <c r="T13" s="78"/>
      <c r="Z13" s="44"/>
      <c r="AA13" s="44"/>
      <c r="AB13" s="44"/>
      <c r="AC13" s="44"/>
      <c r="AD13" s="44"/>
      <c r="AE13" s="44"/>
    </row>
    <row r="14" spans="1:31" ht="24" x14ac:dyDescent="0.55000000000000004">
      <c r="A14" s="118">
        <v>8</v>
      </c>
      <c r="B14" s="119" t="str">
        <f>ลงทะเบียน!C34</f>
        <v>วิทยาลัย</v>
      </c>
      <c r="C14" s="79"/>
      <c r="D14" s="79"/>
      <c r="E14" s="79"/>
      <c r="F14" s="120" t="e">
        <f>ROUND(((C14*(1000/9.81))/'เชิงมิติ (เช้า)'!X15),2)</f>
        <v>#DIV/0!</v>
      </c>
      <c r="G14" s="120" t="e">
        <f>ROUND(((D14*(1000/9.81))/'เชิงมิติ (เช้า)'!Y15),2)</f>
        <v>#DIV/0!</v>
      </c>
      <c r="H14" s="120" t="e">
        <f>ROUND(((E14*(1000/9.81)/'เชิงมิติ (เช้า)'!AJ15)),2)</f>
        <v>#DIV/0!</v>
      </c>
      <c r="I14" s="51" t="s">
        <v>61</v>
      </c>
      <c r="J14" s="121" t="e">
        <f t="shared" si="5"/>
        <v>#DIV/0!</v>
      </c>
      <c r="K14" s="121" t="e">
        <f t="shared" si="4"/>
        <v>#DIV/0!</v>
      </c>
      <c r="L14" s="121">
        <v>0</v>
      </c>
      <c r="N14" s="122" t="e">
        <f t="shared" si="6"/>
        <v>#DIV/0!</v>
      </c>
      <c r="O14" s="123" t="e">
        <f t="shared" si="1"/>
        <v>#DIV/0!</v>
      </c>
      <c r="P14" s="123" t="e">
        <f t="shared" si="2"/>
        <v>#DIV/0!</v>
      </c>
      <c r="Q14" s="123" t="e">
        <f t="shared" si="3"/>
        <v>#DIV/0!</v>
      </c>
      <c r="R14" s="78"/>
      <c r="T14" s="78"/>
      <c r="Z14" s="44"/>
      <c r="AA14" s="44"/>
      <c r="AB14" s="44"/>
      <c r="AC14" s="44"/>
      <c r="AD14" s="44"/>
      <c r="AE14" s="44"/>
    </row>
    <row r="15" spans="1:31" ht="24" x14ac:dyDescent="0.55000000000000004">
      <c r="A15" s="118">
        <v>9</v>
      </c>
      <c r="B15" s="119" t="str">
        <f>ลงทะเบียน!C38</f>
        <v>วิทยาลัย</v>
      </c>
      <c r="C15" s="79"/>
      <c r="D15" s="79"/>
      <c r="E15" s="79"/>
      <c r="F15" s="120" t="e">
        <f>ROUND(((C15*(1000/9.81))/'เชิงมิติ (เช้า)'!X16),2)</f>
        <v>#DIV/0!</v>
      </c>
      <c r="G15" s="120" t="e">
        <f>ROUND(((D15*(1000/9.81))/'เชิงมิติ (เช้า)'!Y16),2)</f>
        <v>#DIV/0!</v>
      </c>
      <c r="H15" s="120" t="e">
        <f>ROUND(((E15*(1000/9.81)/'เชิงมิติ (เช้า)'!AJ16)),2)</f>
        <v>#DIV/0!</v>
      </c>
      <c r="I15" s="51" t="s">
        <v>61</v>
      </c>
      <c r="J15" s="121" t="e">
        <f t="shared" si="5"/>
        <v>#DIV/0!</v>
      </c>
      <c r="K15" s="121" t="e">
        <f t="shared" si="4"/>
        <v>#DIV/0!</v>
      </c>
      <c r="L15" s="121" t="e">
        <f t="shared" si="0"/>
        <v>#DIV/0!</v>
      </c>
      <c r="N15" s="122" t="e">
        <f t="shared" si="6"/>
        <v>#DIV/0!</v>
      </c>
      <c r="O15" s="123" t="e">
        <f t="shared" si="1"/>
        <v>#DIV/0!</v>
      </c>
      <c r="P15" s="123" t="e">
        <f t="shared" si="2"/>
        <v>#DIV/0!</v>
      </c>
      <c r="Q15" s="123" t="e">
        <f t="shared" si="3"/>
        <v>#DIV/0!</v>
      </c>
      <c r="R15" s="78"/>
      <c r="T15" s="78"/>
      <c r="Z15" s="44"/>
      <c r="AA15" s="44"/>
      <c r="AB15" s="44"/>
      <c r="AC15" s="44"/>
      <c r="AD15" s="44"/>
      <c r="AE15" s="44"/>
    </row>
    <row r="16" spans="1:31" ht="24" x14ac:dyDescent="0.55000000000000004">
      <c r="A16" s="118">
        <v>10</v>
      </c>
      <c r="B16" s="119" t="str">
        <f>ลงทะเบียน!C42</f>
        <v>วิทยาลัย</v>
      </c>
      <c r="C16" s="79"/>
      <c r="D16" s="79"/>
      <c r="E16" s="79"/>
      <c r="F16" s="120" t="e">
        <f>ROUND(((C16*(1000/9.81))/'เชิงมิติ (เช้า)'!X17),2)</f>
        <v>#DIV/0!</v>
      </c>
      <c r="G16" s="120" t="e">
        <f>ROUND(((D16*(1000/9.81))/'เชิงมิติ (เช้า)'!Y17),2)</f>
        <v>#DIV/0!</v>
      </c>
      <c r="H16" s="120" t="e">
        <f>ROUND(((E16*(1000/9.81)/'เชิงมิติ (เช้า)'!AJ17)),2)</f>
        <v>#DIV/0!</v>
      </c>
      <c r="I16" s="51" t="s">
        <v>61</v>
      </c>
      <c r="J16" s="121" t="e">
        <f t="shared" si="5"/>
        <v>#DIV/0!</v>
      </c>
      <c r="K16" s="121" t="e">
        <f t="shared" si="4"/>
        <v>#DIV/0!</v>
      </c>
      <c r="L16" s="121" t="e">
        <f t="shared" si="0"/>
        <v>#DIV/0!</v>
      </c>
      <c r="N16" s="122" t="e">
        <f t="shared" si="6"/>
        <v>#DIV/0!</v>
      </c>
      <c r="O16" s="123" t="e">
        <f t="shared" si="1"/>
        <v>#DIV/0!</v>
      </c>
      <c r="P16" s="123" t="e">
        <f t="shared" si="2"/>
        <v>#DIV/0!</v>
      </c>
      <c r="Q16" s="123" t="e">
        <f t="shared" si="3"/>
        <v>#DIV/0!</v>
      </c>
      <c r="R16" s="78"/>
      <c r="T16" s="78"/>
      <c r="Z16" s="44"/>
      <c r="AA16" s="44"/>
      <c r="AB16" s="44"/>
      <c r="AC16" s="44"/>
      <c r="AD16" s="44"/>
      <c r="AE16" s="44"/>
    </row>
    <row r="17" spans="1:31" ht="24" x14ac:dyDescent="0.55000000000000004">
      <c r="A17" s="118">
        <v>11</v>
      </c>
      <c r="B17" s="119" t="str">
        <f>ลงทะเบียน!C46</f>
        <v>วิทยาลัย</v>
      </c>
      <c r="C17" s="79"/>
      <c r="D17" s="79"/>
      <c r="E17" s="79"/>
      <c r="F17" s="120" t="e">
        <f>ROUND(((C17*(1000/9.81))/'เชิงมิติ (เช้า)'!X18),2)</f>
        <v>#DIV/0!</v>
      </c>
      <c r="G17" s="120" t="e">
        <f>ROUND(((D17*(1000/9.81))/'เชิงมิติ (เช้า)'!Y18),2)</f>
        <v>#DIV/0!</v>
      </c>
      <c r="H17" s="120" t="e">
        <f>ROUND(((E17*(1000/9.81)/'เชิงมิติ (เช้า)'!AJ18)),2)</f>
        <v>#DIV/0!</v>
      </c>
      <c r="I17" s="51" t="s">
        <v>61</v>
      </c>
      <c r="J17" s="121" t="e">
        <f t="shared" si="5"/>
        <v>#DIV/0!</v>
      </c>
      <c r="K17" s="121" t="e">
        <f t="shared" si="4"/>
        <v>#DIV/0!</v>
      </c>
      <c r="L17" s="121" t="e">
        <f t="shared" si="0"/>
        <v>#DIV/0!</v>
      </c>
      <c r="N17" s="122" t="e">
        <f t="shared" si="6"/>
        <v>#DIV/0!</v>
      </c>
      <c r="O17" s="123" t="e">
        <f t="shared" si="1"/>
        <v>#DIV/0!</v>
      </c>
      <c r="P17" s="123" t="e">
        <f t="shared" si="2"/>
        <v>#DIV/0!</v>
      </c>
      <c r="Q17" s="123" t="e">
        <f t="shared" si="3"/>
        <v>#DIV/0!</v>
      </c>
      <c r="R17" s="78"/>
      <c r="T17" s="78"/>
      <c r="Z17" s="44"/>
      <c r="AA17" s="44"/>
      <c r="AB17" s="44"/>
      <c r="AC17" s="44"/>
      <c r="AD17" s="44"/>
      <c r="AE17" s="44"/>
    </row>
    <row r="18" spans="1:31" ht="24" x14ac:dyDescent="0.55000000000000004">
      <c r="A18" s="118">
        <v>12</v>
      </c>
      <c r="B18" s="119" t="str">
        <f>ลงทะเบียน!C50</f>
        <v>วิทยาลัย</v>
      </c>
      <c r="C18" s="79"/>
      <c r="D18" s="79"/>
      <c r="E18" s="79"/>
      <c r="F18" s="120" t="e">
        <f>ROUND(((C18*(1000/9.81))/'เชิงมิติ (เช้า)'!X19),2)</f>
        <v>#DIV/0!</v>
      </c>
      <c r="G18" s="120" t="e">
        <f>ROUND(((D18*(1000/9.81))/'เชิงมิติ (เช้า)'!Y19),2)</f>
        <v>#DIV/0!</v>
      </c>
      <c r="H18" s="120" t="e">
        <f>ROUND(((E18*(1000/9.81)/'เชิงมิติ (เช้า)'!AJ19)),2)</f>
        <v>#DIV/0!</v>
      </c>
      <c r="I18" s="51" t="s">
        <v>61</v>
      </c>
      <c r="J18" s="121" t="e">
        <f t="shared" si="5"/>
        <v>#DIV/0!</v>
      </c>
      <c r="K18" s="121" t="e">
        <f t="shared" si="4"/>
        <v>#DIV/0!</v>
      </c>
      <c r="L18" s="121" t="e">
        <f t="shared" si="0"/>
        <v>#DIV/0!</v>
      </c>
      <c r="N18" s="122" t="e">
        <f t="shared" si="6"/>
        <v>#DIV/0!</v>
      </c>
      <c r="O18" s="123" t="e">
        <f t="shared" si="1"/>
        <v>#DIV/0!</v>
      </c>
      <c r="P18" s="123" t="e">
        <f t="shared" si="2"/>
        <v>#DIV/0!</v>
      </c>
      <c r="Q18" s="123" t="e">
        <f t="shared" si="3"/>
        <v>#DIV/0!</v>
      </c>
      <c r="R18" s="78"/>
      <c r="T18" s="78"/>
      <c r="Z18" s="44"/>
      <c r="AA18" s="44"/>
      <c r="AB18" s="44"/>
      <c r="AC18" s="44"/>
      <c r="AD18" s="44"/>
      <c r="AE18" s="44"/>
    </row>
    <row r="19" spans="1:31" ht="24" x14ac:dyDescent="0.55000000000000004">
      <c r="A19" s="118">
        <v>13</v>
      </c>
      <c r="B19" s="119" t="str">
        <f>ลงทะเบียน!C54</f>
        <v>วิทยาลัย</v>
      </c>
      <c r="C19" s="79"/>
      <c r="D19" s="79"/>
      <c r="E19" s="79"/>
      <c r="F19" s="120" t="e">
        <f>ROUND(((C19*(1000/9.81))/'เชิงมิติ (เช้า)'!X20),2)</f>
        <v>#DIV/0!</v>
      </c>
      <c r="G19" s="120" t="e">
        <f>ROUND(((D19*(1000/9.81))/'เชิงมิติ (เช้า)'!Y20),2)</f>
        <v>#DIV/0!</v>
      </c>
      <c r="H19" s="120" t="e">
        <f>ROUND(((E19*(1000/9.81)/'เชิงมิติ (เช้า)'!AJ20)),2)</f>
        <v>#DIV/0!</v>
      </c>
      <c r="I19" s="51" t="s">
        <v>61</v>
      </c>
      <c r="J19" s="121" t="e">
        <f t="shared" ref="J19" si="7">ROUND((SUM(F19:H19)/3),2)</f>
        <v>#DIV/0!</v>
      </c>
      <c r="K19" s="121" t="e">
        <f t="shared" si="4"/>
        <v>#DIV/0!</v>
      </c>
      <c r="L19" s="121" t="e">
        <f t="shared" ref="L19" si="8">ROUND((40-(40*((K19-$K$21)/($K$22-$K$21)))),2)</f>
        <v>#DIV/0!</v>
      </c>
      <c r="N19" s="122" t="e">
        <f t="shared" ref="N19" si="9">ROUND(((ABS(F19-$L$4)+ABS(G19-$L$4)+ABS(H19-$L$4))/3),2)</f>
        <v>#DIV/0!</v>
      </c>
      <c r="O19" s="123" t="e">
        <f t="shared" ref="O19" si="10">IF(F19&gt;=$R$5,"ผ่าน","ไม่ผ่าน")</f>
        <v>#DIV/0!</v>
      </c>
      <c r="P19" s="123" t="e">
        <f t="shared" ref="P19" si="11">IF(G19&gt;=$R$5,"ผ่าน","ไม่ผ่าน")</f>
        <v>#DIV/0!</v>
      </c>
      <c r="Q19" s="123" t="e">
        <f t="shared" ref="Q19" si="12">IF(H19&gt;=$R$5,"ผ่าน","ไม่ผ่าน")</f>
        <v>#DIV/0!</v>
      </c>
    </row>
    <row r="20" spans="1:31" ht="24" x14ac:dyDescent="0.55000000000000004">
      <c r="A20" s="118">
        <v>14</v>
      </c>
      <c r="B20" s="119" t="str">
        <f>ลงทะเบียน!C58</f>
        <v>วิทยาลัย</v>
      </c>
      <c r="C20" s="79"/>
      <c r="D20" s="79"/>
      <c r="E20" s="79"/>
      <c r="F20" s="120" t="e">
        <f>ROUND(((C20*(1000/9.81))/'เชิงมิติ (เช้า)'!X21),2)</f>
        <v>#DIV/0!</v>
      </c>
      <c r="G20" s="120" t="e">
        <f>ROUND(((D20*(1000/9.81))/'เชิงมิติ (เช้า)'!Y21),2)</f>
        <v>#DIV/0!</v>
      </c>
      <c r="H20" s="120" t="e">
        <f>ROUND(((E20*(1000/9.81)/'เชิงมิติ (เช้า)'!AJ21)),2)</f>
        <v>#DIV/0!</v>
      </c>
      <c r="I20" s="51" t="s">
        <v>61</v>
      </c>
      <c r="J20" s="121" t="e">
        <f t="shared" ref="J20:J26" si="13">ROUND((SUM(F20:H20)/3),2)</f>
        <v>#DIV/0!</v>
      </c>
      <c r="K20" s="121" t="e">
        <f t="shared" ref="K20:K26" si="14">ROUND(((N20/$L$4)*100),2)</f>
        <v>#DIV/0!</v>
      </c>
      <c r="L20" s="121" t="e">
        <f t="shared" ref="L20:L26" si="15">ROUND((40-(40*((K20-$K$21)/($K$22-$K$21)))),2)</f>
        <v>#DIV/0!</v>
      </c>
      <c r="N20" s="122" t="e">
        <f t="shared" ref="N20:N26" si="16">ROUND(((ABS(F20-$L$4)+ABS(G20-$L$4)+ABS(H20-$L$4))/3),2)</f>
        <v>#DIV/0!</v>
      </c>
      <c r="O20" s="123" t="e">
        <f t="shared" ref="O20:O26" si="17">IF(F20&gt;=$R$5,"ผ่าน","ไม่ผ่าน")</f>
        <v>#DIV/0!</v>
      </c>
      <c r="P20" s="123" t="e">
        <f t="shared" ref="P20:P26" si="18">IF(G20&gt;=$R$5,"ผ่าน","ไม่ผ่าน")</f>
        <v>#DIV/0!</v>
      </c>
      <c r="Q20" s="123" t="e">
        <f t="shared" ref="Q20:Q26" si="19">IF(H20&gt;=$R$5,"ผ่าน","ไม่ผ่าน")</f>
        <v>#DIV/0!</v>
      </c>
    </row>
    <row r="21" spans="1:31" ht="24" x14ac:dyDescent="0.55000000000000004">
      <c r="A21" s="118">
        <v>15</v>
      </c>
      <c r="B21" s="119" t="str">
        <f>ลงทะเบียน!C62</f>
        <v>วิทยาลัย</v>
      </c>
      <c r="C21" s="79"/>
      <c r="D21" s="79"/>
      <c r="E21" s="79"/>
      <c r="F21" s="120" t="e">
        <f>ROUND(((C21*(1000/9.81))/'เชิงมิติ (เช้า)'!X22),2)</f>
        <v>#DIV/0!</v>
      </c>
      <c r="G21" s="120" t="e">
        <f>ROUND(((D21*(1000/9.81))/'เชิงมิติ (เช้า)'!Y22),2)</f>
        <v>#DIV/0!</v>
      </c>
      <c r="H21" s="120" t="e">
        <f>ROUND(((E21*(1000/9.81)/'เชิงมิติ (เช้า)'!AJ22)),2)</f>
        <v>#DIV/0!</v>
      </c>
      <c r="I21" s="51" t="s">
        <v>61</v>
      </c>
      <c r="J21" s="121" t="e">
        <f t="shared" si="13"/>
        <v>#DIV/0!</v>
      </c>
      <c r="K21" s="121" t="e">
        <f t="shared" si="14"/>
        <v>#DIV/0!</v>
      </c>
      <c r="L21" s="121" t="e">
        <f t="shared" si="15"/>
        <v>#DIV/0!</v>
      </c>
      <c r="N21" s="122" t="e">
        <f t="shared" si="16"/>
        <v>#DIV/0!</v>
      </c>
      <c r="O21" s="123" t="e">
        <f t="shared" si="17"/>
        <v>#DIV/0!</v>
      </c>
      <c r="P21" s="123" t="e">
        <f t="shared" si="18"/>
        <v>#DIV/0!</v>
      </c>
      <c r="Q21" s="123" t="e">
        <f t="shared" si="19"/>
        <v>#DIV/0!</v>
      </c>
    </row>
    <row r="22" spans="1:31" ht="24" x14ac:dyDescent="0.55000000000000004">
      <c r="A22" s="118">
        <v>16</v>
      </c>
      <c r="B22" s="119" t="str">
        <f>ลงทะเบียน!C66</f>
        <v>วิทยาลัย</v>
      </c>
      <c r="C22" s="79"/>
      <c r="D22" s="79"/>
      <c r="E22" s="79"/>
      <c r="F22" s="120" t="e">
        <f>ROUND(((C22*(1000/9.81))/'เชิงมิติ (เช้า)'!X23),2)</f>
        <v>#DIV/0!</v>
      </c>
      <c r="G22" s="120" t="e">
        <f>ROUND(((D22*(1000/9.81))/'เชิงมิติ (เช้า)'!Y23),2)</f>
        <v>#DIV/0!</v>
      </c>
      <c r="H22" s="120" t="e">
        <f>ROUND(((E22*(1000/9.81)/'เชิงมิติ (เช้า)'!AJ23)),2)</f>
        <v>#DIV/0!</v>
      </c>
      <c r="I22" s="51" t="s">
        <v>61</v>
      </c>
      <c r="J22" s="121" t="e">
        <f t="shared" si="13"/>
        <v>#DIV/0!</v>
      </c>
      <c r="K22" s="121" t="e">
        <f t="shared" si="14"/>
        <v>#DIV/0!</v>
      </c>
      <c r="L22" s="121" t="e">
        <f t="shared" si="15"/>
        <v>#DIV/0!</v>
      </c>
      <c r="N22" s="122" t="e">
        <f t="shared" si="16"/>
        <v>#DIV/0!</v>
      </c>
      <c r="O22" s="123" t="e">
        <f t="shared" si="17"/>
        <v>#DIV/0!</v>
      </c>
      <c r="P22" s="123" t="e">
        <f t="shared" si="18"/>
        <v>#DIV/0!</v>
      </c>
      <c r="Q22" s="123" t="e">
        <f t="shared" si="19"/>
        <v>#DIV/0!</v>
      </c>
    </row>
    <row r="23" spans="1:31" ht="24" x14ac:dyDescent="0.55000000000000004">
      <c r="A23" s="118">
        <v>17</v>
      </c>
      <c r="B23" s="119" t="str">
        <f>ลงทะเบียน!C70</f>
        <v>วิทยาลัย</v>
      </c>
      <c r="C23" s="79"/>
      <c r="D23" s="79"/>
      <c r="E23" s="79"/>
      <c r="F23" s="120" t="e">
        <f>ROUND(((C23*(1000/9.81))/'เชิงมิติ (เช้า)'!X24),2)</f>
        <v>#DIV/0!</v>
      </c>
      <c r="G23" s="120" t="e">
        <f>ROUND(((D23*(1000/9.81))/'เชิงมิติ (เช้า)'!Y24),2)</f>
        <v>#DIV/0!</v>
      </c>
      <c r="H23" s="120" t="e">
        <f>ROUND(((E23*(1000/9.81)/'เชิงมิติ (เช้า)'!AJ24)),2)</f>
        <v>#DIV/0!</v>
      </c>
      <c r="I23" s="51" t="s">
        <v>61</v>
      </c>
      <c r="J23" s="121" t="e">
        <f t="shared" si="13"/>
        <v>#DIV/0!</v>
      </c>
      <c r="K23" s="121" t="e">
        <f t="shared" si="14"/>
        <v>#DIV/0!</v>
      </c>
      <c r="L23" s="121" t="e">
        <f t="shared" si="15"/>
        <v>#DIV/0!</v>
      </c>
      <c r="N23" s="122" t="e">
        <f t="shared" si="16"/>
        <v>#DIV/0!</v>
      </c>
      <c r="O23" s="123" t="e">
        <f t="shared" si="17"/>
        <v>#DIV/0!</v>
      </c>
      <c r="P23" s="123" t="e">
        <f t="shared" si="18"/>
        <v>#DIV/0!</v>
      </c>
      <c r="Q23" s="123" t="e">
        <f t="shared" si="19"/>
        <v>#DIV/0!</v>
      </c>
    </row>
    <row r="24" spans="1:31" ht="24" x14ac:dyDescent="0.55000000000000004">
      <c r="A24" s="118">
        <v>18</v>
      </c>
      <c r="B24" s="119" t="str">
        <f>ลงทะเบียน!C74</f>
        <v>วิทยาลัย</v>
      </c>
      <c r="C24" s="79"/>
      <c r="D24" s="79"/>
      <c r="E24" s="79"/>
      <c r="F24" s="120" t="e">
        <f>ROUND(((C24*(1000/9.81))/'เชิงมิติ (เช้า)'!X25),2)</f>
        <v>#DIV/0!</v>
      </c>
      <c r="G24" s="120" t="e">
        <f>ROUND(((D24*(1000/9.81))/'เชิงมิติ (เช้า)'!Y25),2)</f>
        <v>#DIV/0!</v>
      </c>
      <c r="H24" s="120" t="e">
        <f>ROUND(((E24*(1000/9.81)/'เชิงมิติ (เช้า)'!AJ25)),2)</f>
        <v>#DIV/0!</v>
      </c>
      <c r="I24" s="51" t="s">
        <v>61</v>
      </c>
      <c r="J24" s="121" t="e">
        <f t="shared" si="13"/>
        <v>#DIV/0!</v>
      </c>
      <c r="K24" s="121" t="e">
        <f t="shared" si="14"/>
        <v>#DIV/0!</v>
      </c>
      <c r="L24" s="121" t="e">
        <f t="shared" si="15"/>
        <v>#DIV/0!</v>
      </c>
      <c r="N24" s="122" t="e">
        <f t="shared" si="16"/>
        <v>#DIV/0!</v>
      </c>
      <c r="O24" s="123" t="e">
        <f t="shared" si="17"/>
        <v>#DIV/0!</v>
      </c>
      <c r="P24" s="123" t="e">
        <f t="shared" si="18"/>
        <v>#DIV/0!</v>
      </c>
      <c r="Q24" s="123" t="e">
        <f t="shared" si="19"/>
        <v>#DIV/0!</v>
      </c>
    </row>
    <row r="25" spans="1:31" ht="24" x14ac:dyDescent="0.55000000000000004">
      <c r="A25" s="118">
        <v>19</v>
      </c>
      <c r="B25" s="119" t="str">
        <f>ลงทะเบียน!C78</f>
        <v>วิทยาลัย</v>
      </c>
      <c r="C25" s="79"/>
      <c r="D25" s="79"/>
      <c r="E25" s="79"/>
      <c r="F25" s="120" t="e">
        <f>ROUND(((C25*(1000/9.81))/'เชิงมิติ (เช้า)'!X26),2)</f>
        <v>#DIV/0!</v>
      </c>
      <c r="G25" s="120" t="e">
        <f>ROUND(((D25*(1000/9.81))/'เชิงมิติ (เช้า)'!Y26),2)</f>
        <v>#DIV/0!</v>
      </c>
      <c r="H25" s="120" t="e">
        <f>ROUND(((E25*(1000/9.81)/'เชิงมิติ (เช้า)'!AJ26)),2)</f>
        <v>#DIV/0!</v>
      </c>
      <c r="I25" s="51" t="s">
        <v>61</v>
      </c>
      <c r="J25" s="121" t="e">
        <f t="shared" si="13"/>
        <v>#DIV/0!</v>
      </c>
      <c r="K25" s="121" t="e">
        <f t="shared" si="14"/>
        <v>#DIV/0!</v>
      </c>
      <c r="L25" s="121" t="e">
        <f t="shared" si="15"/>
        <v>#DIV/0!</v>
      </c>
      <c r="N25" s="122" t="e">
        <f t="shared" si="16"/>
        <v>#DIV/0!</v>
      </c>
      <c r="O25" s="123" t="e">
        <f t="shared" si="17"/>
        <v>#DIV/0!</v>
      </c>
      <c r="P25" s="123" t="e">
        <f t="shared" si="18"/>
        <v>#DIV/0!</v>
      </c>
      <c r="Q25" s="123" t="e">
        <f t="shared" si="19"/>
        <v>#DIV/0!</v>
      </c>
    </row>
    <row r="26" spans="1:31" ht="24" x14ac:dyDescent="0.55000000000000004">
      <c r="A26" s="118">
        <v>20</v>
      </c>
      <c r="B26" s="119" t="str">
        <f>ลงทะเบียน!C82</f>
        <v>วิทยาลัย</v>
      </c>
      <c r="C26" s="79"/>
      <c r="D26" s="79"/>
      <c r="E26" s="79"/>
      <c r="F26" s="120" t="e">
        <f>ROUND(((C26*(1000/9.81))/'เชิงมิติ (เช้า)'!X27),2)</f>
        <v>#DIV/0!</v>
      </c>
      <c r="G26" s="120" t="e">
        <f>ROUND(((D26*(1000/9.81))/'เชิงมิติ (เช้า)'!Y27),2)</f>
        <v>#DIV/0!</v>
      </c>
      <c r="H26" s="120" t="e">
        <f>ROUND(((E26*(1000/9.81)/'เชิงมิติ (เช้า)'!AJ27)),2)</f>
        <v>#DIV/0!</v>
      </c>
      <c r="I26" s="51" t="s">
        <v>61</v>
      </c>
      <c r="J26" s="121" t="e">
        <f t="shared" si="13"/>
        <v>#DIV/0!</v>
      </c>
      <c r="K26" s="121" t="e">
        <f t="shared" si="14"/>
        <v>#DIV/0!</v>
      </c>
      <c r="L26" s="121" t="e">
        <f t="shared" si="15"/>
        <v>#DIV/0!</v>
      </c>
      <c r="N26" s="122" t="e">
        <f t="shared" si="16"/>
        <v>#DIV/0!</v>
      </c>
      <c r="O26" s="123" t="e">
        <f t="shared" si="17"/>
        <v>#DIV/0!</v>
      </c>
      <c r="P26" s="123" t="e">
        <f t="shared" si="18"/>
        <v>#DIV/0!</v>
      </c>
      <c r="Q26" s="123" t="e">
        <f t="shared" si="19"/>
        <v>#DIV/0!</v>
      </c>
    </row>
    <row r="27" spans="1:31" x14ac:dyDescent="0.5">
      <c r="C27" s="127"/>
      <c r="D27" s="127"/>
      <c r="E27" s="127"/>
      <c r="F27" s="128"/>
      <c r="G27" s="128"/>
      <c r="H27" s="128"/>
    </row>
    <row r="28" spans="1:31" x14ac:dyDescent="0.5">
      <c r="C28" s="127"/>
      <c r="D28" s="127"/>
      <c r="E28" s="127"/>
      <c r="F28" s="128"/>
      <c r="G28" s="128"/>
      <c r="H28" s="128"/>
      <c r="J28" s="124" t="s">
        <v>90</v>
      </c>
      <c r="K28" s="125" t="e">
        <f>MIN(K7:K26)</f>
        <v>#DIV/0!</v>
      </c>
    </row>
    <row r="29" spans="1:31" ht="24" x14ac:dyDescent="0.55000000000000004">
      <c r="C29" s="127"/>
      <c r="D29" s="127"/>
      <c r="E29" s="127"/>
      <c r="F29" s="128"/>
      <c r="G29" s="128"/>
      <c r="H29" s="128"/>
      <c r="J29" s="126" t="s">
        <v>64</v>
      </c>
      <c r="K29" s="125" t="e">
        <f>MAX(K7:K26)</f>
        <v>#DIV/0!</v>
      </c>
    </row>
    <row r="30" spans="1:31" x14ac:dyDescent="0.5">
      <c r="C30" s="127"/>
      <c r="D30" s="127"/>
      <c r="E30" s="127"/>
      <c r="F30" s="128"/>
      <c r="G30" s="128"/>
      <c r="H30" s="128"/>
    </row>
    <row r="31" spans="1:31" x14ac:dyDescent="0.5">
      <c r="C31" s="127"/>
      <c r="D31" s="127"/>
      <c r="E31" s="127"/>
      <c r="F31" s="128"/>
      <c r="G31" s="128"/>
      <c r="H31" s="128"/>
    </row>
    <row r="32" spans="1:31" x14ac:dyDescent="0.5">
      <c r="C32" s="127"/>
      <c r="D32" s="127"/>
      <c r="E32" s="127"/>
      <c r="F32" s="128"/>
      <c r="G32" s="128"/>
      <c r="H32" s="128"/>
    </row>
    <row r="33" spans="3:8" x14ac:dyDescent="0.5">
      <c r="C33" s="127"/>
      <c r="D33" s="127"/>
      <c r="E33" s="127"/>
      <c r="F33" s="128"/>
      <c r="G33" s="128"/>
      <c r="H33" s="128"/>
    </row>
    <row r="34" spans="3:8" x14ac:dyDescent="0.5">
      <c r="C34" s="127"/>
      <c r="D34" s="127"/>
      <c r="E34" s="127"/>
      <c r="F34" s="128"/>
      <c r="G34" s="128"/>
      <c r="H34" s="128"/>
    </row>
    <row r="35" spans="3:8" x14ac:dyDescent="0.5">
      <c r="C35" s="127"/>
      <c r="D35" s="127"/>
      <c r="E35" s="127"/>
      <c r="F35" s="128"/>
      <c r="G35" s="128"/>
      <c r="H35" s="128"/>
    </row>
    <row r="36" spans="3:8" x14ac:dyDescent="0.5">
      <c r="C36" s="127"/>
      <c r="D36" s="127"/>
      <c r="E36" s="127"/>
      <c r="F36" s="128"/>
      <c r="G36" s="128"/>
      <c r="H36" s="128"/>
    </row>
    <row r="37" spans="3:8" x14ac:dyDescent="0.5">
      <c r="C37" s="127"/>
      <c r="D37" s="127"/>
    </row>
    <row r="38" spans="3:8" x14ac:dyDescent="0.5">
      <c r="C38" s="127"/>
      <c r="D38" s="127"/>
    </row>
    <row r="39" spans="3:8" x14ac:dyDescent="0.5">
      <c r="C39" s="127"/>
      <c r="D39" s="127"/>
    </row>
    <row r="40" spans="3:8" x14ac:dyDescent="0.5">
      <c r="C40" s="127"/>
      <c r="D40" s="127"/>
    </row>
    <row r="41" spans="3:8" x14ac:dyDescent="0.5">
      <c r="C41" s="127"/>
      <c r="D41" s="127"/>
    </row>
  </sheetData>
  <mergeCells count="11">
    <mergeCell ref="A1:L1"/>
    <mergeCell ref="A2:L2"/>
    <mergeCell ref="A3:L3"/>
    <mergeCell ref="O5:Q5"/>
    <mergeCell ref="A5:A6"/>
    <mergeCell ref="B5:B6"/>
    <mergeCell ref="C5:E5"/>
    <mergeCell ref="F5:H5"/>
    <mergeCell ref="L5:L6"/>
    <mergeCell ref="N4:Q4"/>
    <mergeCell ref="N5:N6"/>
  </mergeCells>
  <pageMargins left="0.23622047244094491" right="0.19685039370078741" top="0.19685039370078741" bottom="0.19685039370078741" header="0.51181102362204722" footer="0.51181102362204722"/>
  <pageSetup paperSize="9" scale="85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1:M26"/>
  <sheetViews>
    <sheetView topLeftCell="A13" zoomScale="118" zoomScaleNormal="118" workbookViewId="0">
      <selection activeCell="F32" sqref="F32"/>
    </sheetView>
  </sheetViews>
  <sheetFormatPr defaultColWidth="9.140625" defaultRowHeight="21.75" x14ac:dyDescent="0.5"/>
  <cols>
    <col min="1" max="1" width="6.28515625" style="44" customWidth="1"/>
    <col min="2" max="2" width="27.42578125" style="44" customWidth="1"/>
    <col min="3" max="9" width="14.85546875" style="44" customWidth="1"/>
    <col min="10" max="16384" width="9.140625" style="44"/>
  </cols>
  <sheetData>
    <row r="1" spans="1:13" ht="36.75" customHeight="1" x14ac:dyDescent="0.75">
      <c r="A1" s="150" t="s">
        <v>54</v>
      </c>
      <c r="B1" s="150"/>
      <c r="C1" s="150"/>
      <c r="D1" s="150"/>
      <c r="E1" s="150"/>
      <c r="F1" s="150"/>
      <c r="G1" s="150"/>
      <c r="H1" s="150"/>
      <c r="I1" s="150"/>
    </row>
    <row r="2" spans="1:13" ht="27.75" x14ac:dyDescent="0.65">
      <c r="A2" s="151" t="str">
        <f>ส่งงาน!A2</f>
        <v>การแข่งขันทักษะวิชาชีพสาขาวิชาช่างก่อสร้าง ทักษะงานคอนกรีต ระดับภาค........ ประจำปีการศึกษา 2561</v>
      </c>
      <c r="B2" s="151"/>
      <c r="C2" s="151"/>
      <c r="D2" s="151"/>
      <c r="E2" s="151"/>
      <c r="F2" s="151"/>
      <c r="G2" s="151"/>
      <c r="H2" s="151"/>
      <c r="I2" s="151"/>
    </row>
    <row r="3" spans="1:13" ht="30.75" customHeight="1" x14ac:dyDescent="0.55000000000000004">
      <c r="A3" s="152" t="str">
        <f>ส่งงาน!A3</f>
        <v>ระหว่างวันที่ 26 - 30 พ.ย. 2561 ดำเนินการโดย วิทยาลัยเทคนิคมหาสารคาม ณ วิทยาลัยเทคนิคมหาสารคาม จ.มหาสารคาม</v>
      </c>
      <c r="B3" s="152"/>
      <c r="C3" s="152"/>
      <c r="D3" s="152"/>
      <c r="E3" s="152"/>
      <c r="F3" s="152"/>
      <c r="G3" s="152"/>
      <c r="H3" s="152"/>
      <c r="I3" s="152"/>
    </row>
    <row r="4" spans="1:13" ht="13.5" customHeight="1" x14ac:dyDescent="0.65">
      <c r="A4" s="58"/>
      <c r="B4" s="58"/>
      <c r="C4" s="58"/>
      <c r="D4" s="58"/>
      <c r="E4" s="58"/>
      <c r="F4" s="58"/>
      <c r="G4" s="59"/>
      <c r="H4" s="58"/>
      <c r="I4" s="59"/>
    </row>
    <row r="5" spans="1:13" ht="24" x14ac:dyDescent="0.55000000000000004">
      <c r="A5" s="146" t="s">
        <v>2</v>
      </c>
      <c r="B5" s="153" t="s">
        <v>3</v>
      </c>
      <c r="C5" s="45" t="s">
        <v>56</v>
      </c>
      <c r="D5" s="146" t="s">
        <v>53</v>
      </c>
      <c r="E5" s="46" t="s">
        <v>56</v>
      </c>
      <c r="F5" s="146" t="s">
        <v>53</v>
      </c>
      <c r="G5" s="46" t="s">
        <v>56</v>
      </c>
      <c r="H5" s="146" t="s">
        <v>53</v>
      </c>
      <c r="I5" s="148" t="s">
        <v>1</v>
      </c>
    </row>
    <row r="6" spans="1:13" ht="24" x14ac:dyDescent="0.55000000000000004">
      <c r="A6" s="147"/>
      <c r="B6" s="147"/>
      <c r="C6" s="47" t="s">
        <v>55</v>
      </c>
      <c r="D6" s="147"/>
      <c r="E6" s="47" t="s">
        <v>57</v>
      </c>
      <c r="F6" s="147"/>
      <c r="G6" s="47" t="s">
        <v>59</v>
      </c>
      <c r="H6" s="147"/>
      <c r="I6" s="149"/>
    </row>
    <row r="7" spans="1:13" ht="24" x14ac:dyDescent="0.55000000000000004">
      <c r="A7" s="56">
        <v>1</v>
      </c>
      <c r="B7" s="57" t="str">
        <f>ลงทะเบียน!C6</f>
        <v>วิทยาลัย</v>
      </c>
      <c r="C7" s="50"/>
      <c r="D7" s="55" t="str">
        <f>IF(C7&lt;6,"ไม่ผ่าน",IF(C7&gt;14,"ไม่ผ่าน","ผ่าน"))</f>
        <v>ไม่ผ่าน</v>
      </c>
      <c r="E7" s="50"/>
      <c r="F7" s="55" t="str">
        <f>IF(E7&lt;6,"ไม่ผ่าน",IF(E7&gt;14,"ไม่ผ่าน","ผ่าน"))</f>
        <v>ไม่ผ่าน</v>
      </c>
      <c r="G7" s="50"/>
      <c r="H7" s="55" t="str">
        <f>IF(G7&lt;6,"ไม่ผ่าน",IF(G7&gt;14,"ไม่ผ่าน","ผ่าน"))</f>
        <v>ไม่ผ่าน</v>
      </c>
      <c r="I7" s="52"/>
    </row>
    <row r="8" spans="1:13" ht="24" x14ac:dyDescent="0.55000000000000004">
      <c r="A8" s="56">
        <v>2</v>
      </c>
      <c r="B8" s="57" t="str">
        <f>ลงทะเบียน!C10</f>
        <v>วิทยาลัย</v>
      </c>
      <c r="C8" s="50"/>
      <c r="D8" s="55" t="str">
        <f t="shared" ref="D8:F18" si="0">IF(C8&lt;6,"ไม่ผ่าน",IF(C8&gt;14,"ไม่ผ่าน","ผ่าน"))</f>
        <v>ไม่ผ่าน</v>
      </c>
      <c r="E8" s="50"/>
      <c r="F8" s="55" t="str">
        <f t="shared" si="0"/>
        <v>ไม่ผ่าน</v>
      </c>
      <c r="G8" s="50"/>
      <c r="H8" s="55" t="str">
        <f t="shared" ref="H8:H18" si="1">IF(G8&lt;6,"ไม่ผ่าน",IF(G8&gt;14,"ไม่ผ่าน","ผ่าน"))</f>
        <v>ไม่ผ่าน</v>
      </c>
      <c r="I8" s="52"/>
      <c r="J8" s="53"/>
      <c r="K8" s="54"/>
      <c r="L8" s="54"/>
      <c r="M8" s="54"/>
    </row>
    <row r="9" spans="1:13" ht="24" x14ac:dyDescent="0.55000000000000004">
      <c r="A9" s="56">
        <v>3</v>
      </c>
      <c r="B9" s="57" t="str">
        <f>ลงทะเบียน!C14</f>
        <v>วิทยาลัย</v>
      </c>
      <c r="C9" s="50"/>
      <c r="D9" s="55" t="str">
        <f t="shared" si="0"/>
        <v>ไม่ผ่าน</v>
      </c>
      <c r="E9" s="50"/>
      <c r="F9" s="55" t="str">
        <f t="shared" si="0"/>
        <v>ไม่ผ่าน</v>
      </c>
      <c r="G9" s="50"/>
      <c r="H9" s="55" t="str">
        <f t="shared" si="1"/>
        <v>ไม่ผ่าน</v>
      </c>
      <c r="I9" s="52"/>
      <c r="J9" s="53"/>
      <c r="K9" s="54"/>
      <c r="L9" s="54"/>
      <c r="M9" s="54"/>
    </row>
    <row r="10" spans="1:13" ht="24" x14ac:dyDescent="0.55000000000000004">
      <c r="A10" s="56">
        <v>4</v>
      </c>
      <c r="B10" s="57" t="str">
        <f>ลงทะเบียน!C18</f>
        <v>วิทยาลัย</v>
      </c>
      <c r="C10" s="50"/>
      <c r="D10" s="55" t="str">
        <f t="shared" si="0"/>
        <v>ไม่ผ่าน</v>
      </c>
      <c r="E10" s="50"/>
      <c r="F10" s="55" t="str">
        <f t="shared" si="0"/>
        <v>ไม่ผ่าน</v>
      </c>
      <c r="G10" s="50"/>
      <c r="H10" s="55" t="str">
        <f t="shared" si="1"/>
        <v>ไม่ผ่าน</v>
      </c>
      <c r="I10" s="52"/>
    </row>
    <row r="11" spans="1:13" ht="24" x14ac:dyDescent="0.55000000000000004">
      <c r="A11" s="56">
        <v>5</v>
      </c>
      <c r="B11" s="57" t="str">
        <f>ลงทะเบียน!C22</f>
        <v>วิทยาลัย</v>
      </c>
      <c r="C11" s="50"/>
      <c r="D11" s="55" t="str">
        <f t="shared" si="0"/>
        <v>ไม่ผ่าน</v>
      </c>
      <c r="E11" s="50"/>
      <c r="F11" s="55" t="str">
        <f t="shared" si="0"/>
        <v>ไม่ผ่าน</v>
      </c>
      <c r="G11" s="50"/>
      <c r="H11" s="55" t="str">
        <f t="shared" si="1"/>
        <v>ไม่ผ่าน</v>
      </c>
      <c r="I11" s="52"/>
    </row>
    <row r="12" spans="1:13" ht="24" x14ac:dyDescent="0.55000000000000004">
      <c r="A12" s="56">
        <v>6</v>
      </c>
      <c r="B12" s="57" t="str">
        <f>ลงทะเบียน!C26</f>
        <v>วิทยาลัย</v>
      </c>
      <c r="C12" s="50"/>
      <c r="D12" s="55" t="str">
        <f t="shared" si="0"/>
        <v>ไม่ผ่าน</v>
      </c>
      <c r="E12" s="50"/>
      <c r="F12" s="55" t="str">
        <f t="shared" si="0"/>
        <v>ไม่ผ่าน</v>
      </c>
      <c r="G12" s="50"/>
      <c r="H12" s="55" t="str">
        <f t="shared" si="1"/>
        <v>ไม่ผ่าน</v>
      </c>
      <c r="I12" s="52"/>
    </row>
    <row r="13" spans="1:13" ht="24" x14ac:dyDescent="0.55000000000000004">
      <c r="A13" s="56">
        <v>7</v>
      </c>
      <c r="B13" s="57" t="str">
        <f>ลงทะเบียน!C30</f>
        <v>วิทยาลัย</v>
      </c>
      <c r="C13" s="50"/>
      <c r="D13" s="55" t="str">
        <f t="shared" si="0"/>
        <v>ไม่ผ่าน</v>
      </c>
      <c r="E13" s="50"/>
      <c r="F13" s="55" t="str">
        <f t="shared" si="0"/>
        <v>ไม่ผ่าน</v>
      </c>
      <c r="G13" s="50"/>
      <c r="H13" s="55" t="str">
        <f t="shared" si="1"/>
        <v>ไม่ผ่าน</v>
      </c>
      <c r="I13" s="52"/>
    </row>
    <row r="14" spans="1:13" ht="24" x14ac:dyDescent="0.55000000000000004">
      <c r="A14" s="56">
        <v>8</v>
      </c>
      <c r="B14" s="57" t="str">
        <f>ลงทะเบียน!C34</f>
        <v>วิทยาลัย</v>
      </c>
      <c r="C14" s="50"/>
      <c r="D14" s="55" t="str">
        <f t="shared" si="0"/>
        <v>ไม่ผ่าน</v>
      </c>
      <c r="E14" s="50"/>
      <c r="F14" s="55" t="str">
        <f t="shared" si="0"/>
        <v>ไม่ผ่าน</v>
      </c>
      <c r="G14" s="50"/>
      <c r="H14" s="55" t="str">
        <f t="shared" si="1"/>
        <v>ไม่ผ่าน</v>
      </c>
      <c r="I14" s="52"/>
    </row>
    <row r="15" spans="1:13" ht="24" x14ac:dyDescent="0.55000000000000004">
      <c r="A15" s="56">
        <v>9</v>
      </c>
      <c r="B15" s="57" t="str">
        <f>ลงทะเบียน!C38</f>
        <v>วิทยาลัย</v>
      </c>
      <c r="C15" s="50"/>
      <c r="D15" s="55" t="str">
        <f t="shared" si="0"/>
        <v>ไม่ผ่าน</v>
      </c>
      <c r="E15" s="50"/>
      <c r="F15" s="55" t="str">
        <f t="shared" si="0"/>
        <v>ไม่ผ่าน</v>
      </c>
      <c r="G15" s="50"/>
      <c r="H15" s="55" t="str">
        <f t="shared" si="1"/>
        <v>ไม่ผ่าน</v>
      </c>
      <c r="I15" s="52"/>
    </row>
    <row r="16" spans="1:13" ht="24" x14ac:dyDescent="0.55000000000000004">
      <c r="A16" s="56">
        <v>10</v>
      </c>
      <c r="B16" s="57" t="str">
        <f>ลงทะเบียน!C42</f>
        <v>วิทยาลัย</v>
      </c>
      <c r="C16" s="50"/>
      <c r="D16" s="55" t="str">
        <f t="shared" si="0"/>
        <v>ไม่ผ่าน</v>
      </c>
      <c r="E16" s="50"/>
      <c r="F16" s="55" t="str">
        <f t="shared" si="0"/>
        <v>ไม่ผ่าน</v>
      </c>
      <c r="G16" s="50"/>
      <c r="H16" s="55" t="str">
        <f t="shared" si="1"/>
        <v>ไม่ผ่าน</v>
      </c>
      <c r="I16" s="52"/>
    </row>
    <row r="17" spans="1:9" ht="24" x14ac:dyDescent="0.55000000000000004">
      <c r="A17" s="56">
        <v>11</v>
      </c>
      <c r="B17" s="57" t="str">
        <f>ลงทะเบียน!C46</f>
        <v>วิทยาลัย</v>
      </c>
      <c r="C17" s="50"/>
      <c r="D17" s="55" t="str">
        <f t="shared" si="0"/>
        <v>ไม่ผ่าน</v>
      </c>
      <c r="E17" s="50"/>
      <c r="F17" s="55" t="str">
        <f t="shared" si="0"/>
        <v>ไม่ผ่าน</v>
      </c>
      <c r="G17" s="50"/>
      <c r="H17" s="55" t="str">
        <f t="shared" si="1"/>
        <v>ไม่ผ่าน</v>
      </c>
      <c r="I17" s="52"/>
    </row>
    <row r="18" spans="1:9" ht="24" x14ac:dyDescent="0.55000000000000004">
      <c r="A18" s="56">
        <v>12</v>
      </c>
      <c r="B18" s="57" t="str">
        <f>ลงทะเบียน!C50</f>
        <v>วิทยาลัย</v>
      </c>
      <c r="C18" s="50"/>
      <c r="D18" s="55" t="str">
        <f t="shared" si="0"/>
        <v>ไม่ผ่าน</v>
      </c>
      <c r="E18" s="50"/>
      <c r="F18" s="55" t="str">
        <f t="shared" si="0"/>
        <v>ไม่ผ่าน</v>
      </c>
      <c r="G18" s="50"/>
      <c r="H18" s="55" t="str">
        <f t="shared" si="1"/>
        <v>ไม่ผ่าน</v>
      </c>
      <c r="I18" s="51"/>
    </row>
    <row r="19" spans="1:9" ht="24" x14ac:dyDescent="0.55000000000000004">
      <c r="A19" s="56">
        <v>13</v>
      </c>
      <c r="B19" s="57" t="str">
        <f>ลงทะเบียน!C54</f>
        <v>วิทยาลัย</v>
      </c>
      <c r="C19" s="50"/>
      <c r="D19" s="55" t="str">
        <f t="shared" ref="D19:D26" si="2">IF(C19&lt;6,"ไม่ผ่าน",IF(C19&gt;14,"ไม่ผ่าน","ผ่าน"))</f>
        <v>ไม่ผ่าน</v>
      </c>
      <c r="E19" s="50"/>
      <c r="F19" s="55" t="str">
        <f t="shared" ref="F19:F26" si="3">IF(E19&lt;6,"ไม่ผ่าน",IF(E19&gt;14,"ไม่ผ่าน","ผ่าน"))</f>
        <v>ไม่ผ่าน</v>
      </c>
      <c r="G19" s="50"/>
      <c r="H19" s="55" t="str">
        <f t="shared" ref="H19:H26" si="4">IF(G19&lt;6,"ไม่ผ่าน",IF(G19&gt;14,"ไม่ผ่าน","ผ่าน"))</f>
        <v>ไม่ผ่าน</v>
      </c>
      <c r="I19" s="51"/>
    </row>
    <row r="20" spans="1:9" ht="24" x14ac:dyDescent="0.55000000000000004">
      <c r="A20" s="56">
        <v>14</v>
      </c>
      <c r="B20" s="11" t="str">
        <f>ลงทะเบียน!C58</f>
        <v>วิทยาลัย</v>
      </c>
      <c r="C20" s="50"/>
      <c r="D20" s="55" t="str">
        <f t="shared" si="2"/>
        <v>ไม่ผ่าน</v>
      </c>
      <c r="E20" s="50"/>
      <c r="F20" s="55" t="str">
        <f t="shared" si="3"/>
        <v>ไม่ผ่าน</v>
      </c>
      <c r="G20" s="50"/>
      <c r="H20" s="55" t="str">
        <f t="shared" si="4"/>
        <v>ไม่ผ่าน</v>
      </c>
      <c r="I20" s="51"/>
    </row>
    <row r="21" spans="1:9" ht="24" x14ac:dyDescent="0.55000000000000004">
      <c r="A21" s="56">
        <v>15</v>
      </c>
      <c r="B21" s="11" t="str">
        <f>ลงทะเบียน!C62</f>
        <v>วิทยาลัย</v>
      </c>
      <c r="C21" s="50"/>
      <c r="D21" s="55" t="str">
        <f t="shared" si="2"/>
        <v>ไม่ผ่าน</v>
      </c>
      <c r="E21" s="50"/>
      <c r="F21" s="55" t="str">
        <f t="shared" si="3"/>
        <v>ไม่ผ่าน</v>
      </c>
      <c r="G21" s="50"/>
      <c r="H21" s="55" t="str">
        <f t="shared" si="4"/>
        <v>ไม่ผ่าน</v>
      </c>
      <c r="I21" s="51"/>
    </row>
    <row r="22" spans="1:9" ht="24" x14ac:dyDescent="0.55000000000000004">
      <c r="A22" s="56">
        <v>16</v>
      </c>
      <c r="B22" s="11" t="str">
        <f>ลงทะเบียน!C66</f>
        <v>วิทยาลัย</v>
      </c>
      <c r="C22" s="50"/>
      <c r="D22" s="55" t="str">
        <f t="shared" si="2"/>
        <v>ไม่ผ่าน</v>
      </c>
      <c r="E22" s="50"/>
      <c r="F22" s="55" t="str">
        <f t="shared" si="3"/>
        <v>ไม่ผ่าน</v>
      </c>
      <c r="G22" s="50"/>
      <c r="H22" s="55" t="str">
        <f t="shared" si="4"/>
        <v>ไม่ผ่าน</v>
      </c>
      <c r="I22" s="51"/>
    </row>
    <row r="23" spans="1:9" ht="24" x14ac:dyDescent="0.55000000000000004">
      <c r="A23" s="56">
        <v>17</v>
      </c>
      <c r="B23" s="11" t="str">
        <f>ลงทะเบียน!C70</f>
        <v>วิทยาลัย</v>
      </c>
      <c r="C23" s="50"/>
      <c r="D23" s="55" t="str">
        <f t="shared" si="2"/>
        <v>ไม่ผ่าน</v>
      </c>
      <c r="E23" s="50"/>
      <c r="F23" s="55" t="str">
        <f t="shared" si="3"/>
        <v>ไม่ผ่าน</v>
      </c>
      <c r="G23" s="50"/>
      <c r="H23" s="55" t="str">
        <f t="shared" si="4"/>
        <v>ไม่ผ่าน</v>
      </c>
      <c r="I23" s="51"/>
    </row>
    <row r="24" spans="1:9" ht="24" x14ac:dyDescent="0.55000000000000004">
      <c r="A24" s="56">
        <v>18</v>
      </c>
      <c r="B24" s="11" t="str">
        <f>ลงทะเบียน!C74</f>
        <v>วิทยาลัย</v>
      </c>
      <c r="C24" s="50"/>
      <c r="D24" s="55" t="str">
        <f t="shared" si="2"/>
        <v>ไม่ผ่าน</v>
      </c>
      <c r="E24" s="50"/>
      <c r="F24" s="55" t="str">
        <f t="shared" si="3"/>
        <v>ไม่ผ่าน</v>
      </c>
      <c r="G24" s="50"/>
      <c r="H24" s="55" t="str">
        <f t="shared" si="4"/>
        <v>ไม่ผ่าน</v>
      </c>
      <c r="I24" s="51"/>
    </row>
    <row r="25" spans="1:9" ht="24" x14ac:dyDescent="0.55000000000000004">
      <c r="A25" s="56">
        <v>19</v>
      </c>
      <c r="B25" s="11" t="str">
        <f>ลงทะเบียน!C78</f>
        <v>วิทยาลัย</v>
      </c>
      <c r="C25" s="50"/>
      <c r="D25" s="55" t="str">
        <f t="shared" si="2"/>
        <v>ไม่ผ่าน</v>
      </c>
      <c r="E25" s="50"/>
      <c r="F25" s="55" t="str">
        <f t="shared" si="3"/>
        <v>ไม่ผ่าน</v>
      </c>
      <c r="G25" s="50"/>
      <c r="H25" s="55" t="str">
        <f t="shared" si="4"/>
        <v>ไม่ผ่าน</v>
      </c>
      <c r="I25" s="51"/>
    </row>
    <row r="26" spans="1:9" ht="24" x14ac:dyDescent="0.55000000000000004">
      <c r="A26" s="56">
        <v>20</v>
      </c>
      <c r="B26" s="11" t="str">
        <f>ลงทะเบียน!C82</f>
        <v>วิทยาลัย</v>
      </c>
      <c r="C26" s="50"/>
      <c r="D26" s="55" t="str">
        <f t="shared" si="2"/>
        <v>ไม่ผ่าน</v>
      </c>
      <c r="E26" s="50"/>
      <c r="F26" s="55" t="str">
        <f t="shared" si="3"/>
        <v>ไม่ผ่าน</v>
      </c>
      <c r="G26" s="50"/>
      <c r="H26" s="55" t="str">
        <f t="shared" si="4"/>
        <v>ไม่ผ่าน</v>
      </c>
      <c r="I26" s="51"/>
    </row>
  </sheetData>
  <mergeCells count="9">
    <mergeCell ref="A1:I1"/>
    <mergeCell ref="A2:I2"/>
    <mergeCell ref="A3:I3"/>
    <mergeCell ref="A5:A6"/>
    <mergeCell ref="B5:B6"/>
    <mergeCell ref="D5:D6"/>
    <mergeCell ref="F5:F6"/>
    <mergeCell ref="H5:H6"/>
    <mergeCell ref="I5:I6"/>
  </mergeCells>
  <pageMargins left="0.98425196850393704" right="0.78740157480314965" top="0.59055118110236227" bottom="0.59055118110236227" header="0.51181102362204722" footer="0.51181102362204722"/>
  <pageSetup paperSize="9" orientation="landscape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AF27"/>
  <sheetViews>
    <sheetView topLeftCell="A7" zoomScaleNormal="100" workbookViewId="0">
      <selection activeCell="H28" sqref="H28"/>
    </sheetView>
  </sheetViews>
  <sheetFormatPr defaultColWidth="9.140625" defaultRowHeight="21.75" x14ac:dyDescent="0.5"/>
  <cols>
    <col min="1" max="1" width="4.42578125" style="44" customWidth="1"/>
    <col min="2" max="2" width="22.85546875" style="44" customWidth="1"/>
    <col min="3" max="5" width="6.85546875" style="44" customWidth="1"/>
    <col min="6" max="6" width="8.42578125" style="44" customWidth="1"/>
    <col min="7" max="7" width="8.7109375" style="44" bestFit="1" customWidth="1"/>
    <col min="8" max="8" width="10.7109375" style="44" customWidth="1"/>
    <col min="9" max="10" width="9.5703125" style="44" bestFit="1" customWidth="1"/>
    <col min="11" max="11" width="11.140625" style="44" bestFit="1" customWidth="1"/>
    <col min="12" max="13" width="8.7109375" style="44" bestFit="1" customWidth="1"/>
    <col min="14" max="14" width="11.140625" style="44" customWidth="1"/>
    <col min="15" max="16" width="9.5703125" style="44" bestFit="1" customWidth="1"/>
    <col min="17" max="17" width="11.140625" style="44" bestFit="1" customWidth="1"/>
    <col min="18" max="19" width="8.7109375" style="44" bestFit="1" customWidth="1"/>
    <col min="20" max="20" width="11.140625" style="44" bestFit="1" customWidth="1"/>
    <col min="21" max="22" width="9.5703125" style="44" customWidth="1"/>
    <col min="23" max="23" width="11.140625" style="44" bestFit="1" customWidth="1"/>
    <col min="24" max="26" width="10.140625" style="65" customWidth="1"/>
    <col min="27" max="16384" width="9.140625" style="44"/>
  </cols>
  <sheetData>
    <row r="1" spans="1:32" ht="36" x14ac:dyDescent="0.8">
      <c r="A1" s="164" t="s">
        <v>84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32" s="60" customFormat="1" ht="36" x14ac:dyDescent="0.8">
      <c r="A2" s="164" t="str">
        <f>ส่งงาน!A2</f>
        <v>การแข่งขันทักษะวิชาชีพสาขาวิชาช่างก่อสร้าง ทักษะงานคอนกรีต ระดับภาค........ ประจำปีการศึกษา 2561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32" ht="30.75" customHeight="1" x14ac:dyDescent="0.5">
      <c r="A3" s="191" t="str">
        <f>ส่งงาน!A3</f>
        <v>ระหว่างวันที่ 26 - 30 พ.ย. 2561 ดำเนินการโดย วิทยาลัยเทคนิคมหาสารคาม ณ วิทยาลัยเทคนิคมหาสารคาม จ.มหาสารคาม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32" ht="12" customHeight="1" x14ac:dyDescent="0.6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61"/>
      <c r="S4" s="61"/>
      <c r="T4" s="61"/>
      <c r="U4" s="61"/>
      <c r="V4" s="61"/>
      <c r="X4" s="44"/>
      <c r="Y4" s="44"/>
      <c r="Z4" s="44"/>
    </row>
    <row r="5" spans="1:32" ht="24" x14ac:dyDescent="0.55000000000000004">
      <c r="A5" s="154" t="s">
        <v>2</v>
      </c>
      <c r="B5" s="154" t="s">
        <v>3</v>
      </c>
      <c r="C5" s="157" t="s">
        <v>28</v>
      </c>
      <c r="D5" s="158"/>
      <c r="E5" s="159"/>
      <c r="F5" s="160" t="s">
        <v>87</v>
      </c>
      <c r="G5" s="161"/>
      <c r="H5" s="161"/>
      <c r="I5" s="161"/>
      <c r="J5" s="161"/>
      <c r="K5" s="161"/>
      <c r="L5" s="160" t="s">
        <v>88</v>
      </c>
      <c r="M5" s="161"/>
      <c r="N5" s="161"/>
      <c r="O5" s="161"/>
      <c r="P5" s="161"/>
      <c r="Q5" s="161"/>
      <c r="R5" s="160" t="s">
        <v>89</v>
      </c>
      <c r="S5" s="161"/>
      <c r="T5" s="161"/>
      <c r="U5" s="161"/>
      <c r="V5" s="161"/>
      <c r="W5" s="171"/>
      <c r="X5" s="166" t="s">
        <v>40</v>
      </c>
      <c r="Y5" s="167"/>
      <c r="Z5" s="168"/>
    </row>
    <row r="6" spans="1:32" ht="24" x14ac:dyDescent="0.55000000000000004">
      <c r="A6" s="155"/>
      <c r="B6" s="155"/>
      <c r="C6" s="162" t="s">
        <v>29</v>
      </c>
      <c r="D6" s="162" t="s">
        <v>30</v>
      </c>
      <c r="E6" s="159" t="s">
        <v>31</v>
      </c>
      <c r="F6" s="160" t="s">
        <v>36</v>
      </c>
      <c r="G6" s="171"/>
      <c r="H6" s="92" t="s">
        <v>33</v>
      </c>
      <c r="I6" s="172" t="s">
        <v>35</v>
      </c>
      <c r="J6" s="173"/>
      <c r="K6" s="90" t="s">
        <v>33</v>
      </c>
      <c r="L6" s="160" t="s">
        <v>43</v>
      </c>
      <c r="M6" s="171"/>
      <c r="N6" s="92" t="s">
        <v>44</v>
      </c>
      <c r="O6" s="172" t="s">
        <v>45</v>
      </c>
      <c r="P6" s="173"/>
      <c r="Q6" s="90" t="s">
        <v>44</v>
      </c>
      <c r="R6" s="160" t="s">
        <v>46</v>
      </c>
      <c r="S6" s="171"/>
      <c r="T6" s="92" t="s">
        <v>47</v>
      </c>
      <c r="U6" s="172" t="s">
        <v>48</v>
      </c>
      <c r="V6" s="173"/>
      <c r="W6" s="90" t="s">
        <v>47</v>
      </c>
      <c r="X6" s="169" t="s">
        <v>29</v>
      </c>
      <c r="Y6" s="169" t="s">
        <v>30</v>
      </c>
      <c r="Z6" s="169" t="s">
        <v>31</v>
      </c>
    </row>
    <row r="7" spans="1:32" ht="24" x14ac:dyDescent="0.55000000000000004">
      <c r="A7" s="156"/>
      <c r="B7" s="156"/>
      <c r="C7" s="163"/>
      <c r="D7" s="163"/>
      <c r="E7" s="174"/>
      <c r="F7" s="73" t="s">
        <v>37</v>
      </c>
      <c r="G7" s="73" t="s">
        <v>38</v>
      </c>
      <c r="H7" s="93" t="s">
        <v>34</v>
      </c>
      <c r="I7" s="74" t="s">
        <v>37</v>
      </c>
      <c r="J7" s="74" t="s">
        <v>38</v>
      </c>
      <c r="K7" s="91" t="s">
        <v>39</v>
      </c>
      <c r="L7" s="73" t="s">
        <v>37</v>
      </c>
      <c r="M7" s="73" t="s">
        <v>38</v>
      </c>
      <c r="N7" s="93" t="s">
        <v>34</v>
      </c>
      <c r="O7" s="74" t="s">
        <v>37</v>
      </c>
      <c r="P7" s="74" t="s">
        <v>38</v>
      </c>
      <c r="Q7" s="91" t="s">
        <v>39</v>
      </c>
      <c r="R7" s="73" t="s">
        <v>37</v>
      </c>
      <c r="S7" s="73" t="s">
        <v>38</v>
      </c>
      <c r="T7" s="93" t="s">
        <v>34</v>
      </c>
      <c r="U7" s="74" t="s">
        <v>37</v>
      </c>
      <c r="V7" s="74" t="s">
        <v>38</v>
      </c>
      <c r="W7" s="91" t="s">
        <v>39</v>
      </c>
      <c r="X7" s="170"/>
      <c r="Y7" s="170"/>
      <c r="Z7" s="170"/>
    </row>
    <row r="8" spans="1:32" x14ac:dyDescent="0.5">
      <c r="A8" s="95">
        <v>1</v>
      </c>
      <c r="B8" s="96" t="str">
        <f>ลงทะเบียน!C6</f>
        <v>วิทยาลัย</v>
      </c>
      <c r="C8" s="62"/>
      <c r="D8" s="62"/>
      <c r="E8" s="62"/>
      <c r="F8" s="63"/>
      <c r="G8" s="64"/>
      <c r="H8" s="94">
        <f>ROUND(((F8+G8)/2),2)</f>
        <v>0</v>
      </c>
      <c r="I8" s="64"/>
      <c r="J8" s="64"/>
      <c r="K8" s="94">
        <f>ROUND(((I8+J8)/2),2)</f>
        <v>0</v>
      </c>
      <c r="L8" s="64"/>
      <c r="M8" s="64"/>
      <c r="N8" s="94">
        <f>ROUND(((L8+M8)/2),2)</f>
        <v>0</v>
      </c>
      <c r="O8" s="64"/>
      <c r="P8" s="64"/>
      <c r="Q8" s="94">
        <f>ROUND(((O8+P8)/2),2)</f>
        <v>0</v>
      </c>
      <c r="R8" s="64"/>
      <c r="S8" s="64"/>
      <c r="T8" s="94">
        <f>ROUND(((R8+S8)/2),2)</f>
        <v>0</v>
      </c>
      <c r="U8" s="64"/>
      <c r="V8" s="64"/>
      <c r="W8" s="89">
        <f>ROUND(((U8+V8)/2),2)</f>
        <v>0</v>
      </c>
      <c r="X8" s="67">
        <f>ROUND(((H8*K8)),2)</f>
        <v>0</v>
      </c>
      <c r="Y8" s="67">
        <f>ROUND(((N8*Q8)),2)</f>
        <v>0</v>
      </c>
      <c r="Z8" s="67">
        <f>ROUND(((T8*W8)),2)</f>
        <v>0</v>
      </c>
    </row>
    <row r="9" spans="1:32" ht="24" x14ac:dyDescent="0.55000000000000004">
      <c r="A9" s="95">
        <v>2</v>
      </c>
      <c r="B9" s="96" t="str">
        <f>ลงทะเบียน!C10</f>
        <v>วิทยาลัย</v>
      </c>
      <c r="C9" s="62"/>
      <c r="D9" s="62"/>
      <c r="E9" s="62"/>
      <c r="F9" s="63"/>
      <c r="G9" s="51"/>
      <c r="H9" s="94">
        <f t="shared" ref="H9:H19" si="0">ROUND(((F9+G9)/2),2)</f>
        <v>0</v>
      </c>
      <c r="I9" s="51"/>
      <c r="J9" s="51"/>
      <c r="K9" s="94">
        <f t="shared" ref="K9:K19" si="1">ROUND(((I9+J9)/2),2)</f>
        <v>0</v>
      </c>
      <c r="L9" s="64"/>
      <c r="M9" s="64"/>
      <c r="N9" s="94">
        <f t="shared" ref="N9:N19" si="2">ROUND(((L9+M9)/2),2)</f>
        <v>0</v>
      </c>
      <c r="O9" s="64"/>
      <c r="P9" s="64"/>
      <c r="Q9" s="94">
        <f t="shared" ref="Q9:Q19" si="3">ROUND(((O9+P9)/2),2)</f>
        <v>0</v>
      </c>
      <c r="R9" s="51"/>
      <c r="S9" s="64"/>
      <c r="T9" s="94">
        <f t="shared" ref="T9:T19" si="4">ROUND(((R9+S9)/2),2)</f>
        <v>0</v>
      </c>
      <c r="U9" s="64"/>
      <c r="V9" s="64"/>
      <c r="W9" s="89">
        <f t="shared" ref="W9:W19" si="5">ROUND(((U9+V9)/2),2)</f>
        <v>0</v>
      </c>
      <c r="X9" s="67">
        <f t="shared" ref="X9:X19" si="6">ROUND(((H9*K9)),2)</f>
        <v>0</v>
      </c>
      <c r="Y9" s="67">
        <f t="shared" ref="Y9:Y19" si="7">ROUND(((N9*Q9)),2)</f>
        <v>0</v>
      </c>
      <c r="Z9" s="67">
        <f t="shared" ref="Z9:Z19" si="8">ROUND(((T9*W9)),2)</f>
        <v>0</v>
      </c>
      <c r="AA9" s="53"/>
      <c r="AB9" s="53"/>
      <c r="AC9" s="53"/>
      <c r="AD9" s="54"/>
      <c r="AE9" s="54"/>
      <c r="AF9" s="54"/>
    </row>
    <row r="10" spans="1:32" ht="24" x14ac:dyDescent="0.55000000000000004">
      <c r="A10" s="95">
        <v>3</v>
      </c>
      <c r="B10" s="96" t="str">
        <f>ลงทะเบียน!C14</f>
        <v>วิทยาลัย</v>
      </c>
      <c r="C10" s="62"/>
      <c r="D10" s="62"/>
      <c r="E10" s="62"/>
      <c r="F10" s="63"/>
      <c r="G10" s="51"/>
      <c r="H10" s="94">
        <f t="shared" si="0"/>
        <v>0</v>
      </c>
      <c r="I10" s="51"/>
      <c r="J10" s="51"/>
      <c r="K10" s="94">
        <f t="shared" si="1"/>
        <v>0</v>
      </c>
      <c r="L10" s="51"/>
      <c r="M10" s="51"/>
      <c r="N10" s="94">
        <f t="shared" si="2"/>
        <v>0</v>
      </c>
      <c r="O10" s="51"/>
      <c r="P10" s="51"/>
      <c r="Q10" s="94">
        <f t="shared" si="3"/>
        <v>0</v>
      </c>
      <c r="R10" s="51"/>
      <c r="S10" s="64"/>
      <c r="T10" s="94">
        <f t="shared" si="4"/>
        <v>0</v>
      </c>
      <c r="U10" s="64"/>
      <c r="V10" s="64"/>
      <c r="W10" s="89">
        <f t="shared" si="5"/>
        <v>0</v>
      </c>
      <c r="X10" s="67">
        <f t="shared" si="6"/>
        <v>0</v>
      </c>
      <c r="Y10" s="67">
        <f t="shared" si="7"/>
        <v>0</v>
      </c>
      <c r="Z10" s="67">
        <f t="shared" si="8"/>
        <v>0</v>
      </c>
      <c r="AA10" s="53"/>
      <c r="AB10" s="53"/>
      <c r="AC10" s="53"/>
      <c r="AD10" s="54"/>
      <c r="AE10" s="54"/>
      <c r="AF10" s="54"/>
    </row>
    <row r="11" spans="1:32" ht="24" x14ac:dyDescent="0.55000000000000004">
      <c r="A11" s="95">
        <v>4</v>
      </c>
      <c r="B11" s="96" t="str">
        <f>ลงทะเบียน!C18</f>
        <v>วิทยาลัย</v>
      </c>
      <c r="C11" s="62"/>
      <c r="D11" s="62"/>
      <c r="E11" s="62"/>
      <c r="F11" s="63"/>
      <c r="G11" s="51"/>
      <c r="H11" s="94">
        <f t="shared" si="0"/>
        <v>0</v>
      </c>
      <c r="I11" s="51"/>
      <c r="J11" s="51"/>
      <c r="K11" s="94">
        <f t="shared" si="1"/>
        <v>0</v>
      </c>
      <c r="L11" s="51"/>
      <c r="M11" s="51"/>
      <c r="N11" s="94">
        <f t="shared" si="2"/>
        <v>0</v>
      </c>
      <c r="O11" s="51"/>
      <c r="P11" s="51"/>
      <c r="Q11" s="94">
        <f t="shared" si="3"/>
        <v>0</v>
      </c>
      <c r="R11" s="51"/>
      <c r="S11" s="51"/>
      <c r="T11" s="94">
        <f t="shared" si="4"/>
        <v>0</v>
      </c>
      <c r="U11" s="64"/>
      <c r="V11" s="64"/>
      <c r="W11" s="89">
        <f t="shared" si="5"/>
        <v>0</v>
      </c>
      <c r="X11" s="67">
        <f t="shared" si="6"/>
        <v>0</v>
      </c>
      <c r="Y11" s="67">
        <f t="shared" si="7"/>
        <v>0</v>
      </c>
      <c r="Z11" s="67">
        <f t="shared" si="8"/>
        <v>0</v>
      </c>
    </row>
    <row r="12" spans="1:32" ht="24" x14ac:dyDescent="0.55000000000000004">
      <c r="A12" s="95">
        <v>5</v>
      </c>
      <c r="B12" s="96" t="str">
        <f>ลงทะเบียน!C22</f>
        <v>วิทยาลัย</v>
      </c>
      <c r="C12" s="62"/>
      <c r="D12" s="62"/>
      <c r="E12" s="62"/>
      <c r="F12" s="63"/>
      <c r="G12" s="51"/>
      <c r="H12" s="94">
        <f t="shared" si="0"/>
        <v>0</v>
      </c>
      <c r="I12" s="51"/>
      <c r="J12" s="51"/>
      <c r="K12" s="94">
        <f t="shared" si="1"/>
        <v>0</v>
      </c>
      <c r="L12" s="51"/>
      <c r="M12" s="51"/>
      <c r="N12" s="94">
        <f t="shared" si="2"/>
        <v>0</v>
      </c>
      <c r="O12" s="51"/>
      <c r="P12" s="51"/>
      <c r="Q12" s="94">
        <f t="shared" si="3"/>
        <v>0</v>
      </c>
      <c r="R12" s="64"/>
      <c r="S12" s="51"/>
      <c r="T12" s="94">
        <f t="shared" si="4"/>
        <v>0</v>
      </c>
      <c r="U12" s="51"/>
      <c r="V12" s="51"/>
      <c r="W12" s="89">
        <f t="shared" si="5"/>
        <v>0</v>
      </c>
      <c r="X12" s="67">
        <f t="shared" si="6"/>
        <v>0</v>
      </c>
      <c r="Y12" s="67">
        <f t="shared" si="7"/>
        <v>0</v>
      </c>
      <c r="Z12" s="67">
        <f t="shared" si="8"/>
        <v>0</v>
      </c>
    </row>
    <row r="13" spans="1:32" ht="24" x14ac:dyDescent="0.55000000000000004">
      <c r="A13" s="95">
        <v>6</v>
      </c>
      <c r="B13" s="96" t="str">
        <f>ลงทะเบียน!C26</f>
        <v>วิทยาลัย</v>
      </c>
      <c r="C13" s="62"/>
      <c r="D13" s="62"/>
      <c r="E13" s="62"/>
      <c r="F13" s="63"/>
      <c r="G13" s="51"/>
      <c r="H13" s="94">
        <f t="shared" si="0"/>
        <v>0</v>
      </c>
      <c r="I13" s="51"/>
      <c r="J13" s="51"/>
      <c r="K13" s="94">
        <f t="shared" si="1"/>
        <v>0</v>
      </c>
      <c r="L13" s="51"/>
      <c r="M13" s="51"/>
      <c r="N13" s="94">
        <f t="shared" si="2"/>
        <v>0</v>
      </c>
      <c r="O13" s="51"/>
      <c r="P13" s="51"/>
      <c r="Q13" s="94">
        <f t="shared" si="3"/>
        <v>0</v>
      </c>
      <c r="R13" s="64"/>
      <c r="S13" s="64"/>
      <c r="T13" s="94">
        <f t="shared" si="4"/>
        <v>0</v>
      </c>
      <c r="U13" s="51"/>
      <c r="V13" s="51"/>
      <c r="W13" s="89">
        <f t="shared" si="5"/>
        <v>0</v>
      </c>
      <c r="X13" s="67">
        <f t="shared" si="6"/>
        <v>0</v>
      </c>
      <c r="Y13" s="67">
        <f t="shared" si="7"/>
        <v>0</v>
      </c>
      <c r="Z13" s="67">
        <f t="shared" si="8"/>
        <v>0</v>
      </c>
    </row>
    <row r="14" spans="1:32" ht="24" x14ac:dyDescent="0.55000000000000004">
      <c r="A14" s="95">
        <v>7</v>
      </c>
      <c r="B14" s="96" t="str">
        <f>ลงทะเบียน!C30</f>
        <v>วิทยาลัย</v>
      </c>
      <c r="C14" s="62"/>
      <c r="D14" s="62"/>
      <c r="E14" s="62"/>
      <c r="F14" s="63"/>
      <c r="G14" s="51"/>
      <c r="H14" s="94">
        <f t="shared" si="0"/>
        <v>0</v>
      </c>
      <c r="I14" s="51"/>
      <c r="J14" s="51"/>
      <c r="K14" s="94">
        <f t="shared" si="1"/>
        <v>0</v>
      </c>
      <c r="L14" s="51"/>
      <c r="M14" s="51"/>
      <c r="N14" s="94">
        <f t="shared" si="2"/>
        <v>0</v>
      </c>
      <c r="O14" s="51"/>
      <c r="P14" s="51"/>
      <c r="Q14" s="94">
        <f t="shared" si="3"/>
        <v>0</v>
      </c>
      <c r="R14" s="51"/>
      <c r="S14" s="51"/>
      <c r="T14" s="94">
        <f t="shared" si="4"/>
        <v>0</v>
      </c>
      <c r="U14" s="51"/>
      <c r="V14" s="51"/>
      <c r="W14" s="89">
        <f t="shared" si="5"/>
        <v>0</v>
      </c>
      <c r="X14" s="67">
        <f t="shared" si="6"/>
        <v>0</v>
      </c>
      <c r="Y14" s="67">
        <f t="shared" si="7"/>
        <v>0</v>
      </c>
      <c r="Z14" s="67">
        <f t="shared" si="8"/>
        <v>0</v>
      </c>
    </row>
    <row r="15" spans="1:32" ht="24" x14ac:dyDescent="0.55000000000000004">
      <c r="A15" s="95">
        <v>8</v>
      </c>
      <c r="B15" s="96" t="str">
        <f>ลงทะเบียน!C34</f>
        <v>วิทยาลัย</v>
      </c>
      <c r="C15" s="62"/>
      <c r="D15" s="62"/>
      <c r="E15" s="62"/>
      <c r="F15" s="63"/>
      <c r="G15" s="64"/>
      <c r="H15" s="94">
        <f t="shared" si="0"/>
        <v>0</v>
      </c>
      <c r="I15" s="51"/>
      <c r="J15" s="51"/>
      <c r="K15" s="94">
        <f t="shared" si="1"/>
        <v>0</v>
      </c>
      <c r="L15" s="51"/>
      <c r="M15" s="51"/>
      <c r="N15" s="94">
        <f t="shared" si="2"/>
        <v>0</v>
      </c>
      <c r="O15" s="51"/>
      <c r="P15" s="51"/>
      <c r="Q15" s="94">
        <f t="shared" si="3"/>
        <v>0</v>
      </c>
      <c r="R15" s="51"/>
      <c r="S15" s="51"/>
      <c r="T15" s="94">
        <f t="shared" si="4"/>
        <v>0</v>
      </c>
      <c r="U15" s="64"/>
      <c r="V15" s="51"/>
      <c r="W15" s="89">
        <f t="shared" si="5"/>
        <v>0</v>
      </c>
      <c r="X15" s="67">
        <f t="shared" si="6"/>
        <v>0</v>
      </c>
      <c r="Y15" s="67">
        <f t="shared" si="7"/>
        <v>0</v>
      </c>
      <c r="Z15" s="67">
        <f t="shared" si="8"/>
        <v>0</v>
      </c>
    </row>
    <row r="16" spans="1:32" ht="24" x14ac:dyDescent="0.55000000000000004">
      <c r="A16" s="95">
        <v>9</v>
      </c>
      <c r="B16" s="96" t="str">
        <f>ลงทะเบียน!C38</f>
        <v>วิทยาลัย</v>
      </c>
      <c r="C16" s="62"/>
      <c r="D16" s="62"/>
      <c r="E16" s="62"/>
      <c r="F16" s="63"/>
      <c r="G16" s="51"/>
      <c r="H16" s="94">
        <f t="shared" si="0"/>
        <v>0</v>
      </c>
      <c r="I16" s="51"/>
      <c r="J16" s="51"/>
      <c r="K16" s="94">
        <f t="shared" si="1"/>
        <v>0</v>
      </c>
      <c r="L16" s="51"/>
      <c r="M16" s="51"/>
      <c r="N16" s="94">
        <f t="shared" si="2"/>
        <v>0</v>
      </c>
      <c r="O16" s="51"/>
      <c r="P16" s="51"/>
      <c r="Q16" s="94">
        <f t="shared" si="3"/>
        <v>0</v>
      </c>
      <c r="R16" s="51"/>
      <c r="S16" s="51"/>
      <c r="T16" s="94">
        <f t="shared" si="4"/>
        <v>0</v>
      </c>
      <c r="U16" s="51"/>
      <c r="V16" s="51"/>
      <c r="W16" s="89">
        <f t="shared" si="5"/>
        <v>0</v>
      </c>
      <c r="X16" s="67">
        <f t="shared" si="6"/>
        <v>0</v>
      </c>
      <c r="Y16" s="67">
        <f t="shared" si="7"/>
        <v>0</v>
      </c>
      <c r="Z16" s="67">
        <f t="shared" si="8"/>
        <v>0</v>
      </c>
    </row>
    <row r="17" spans="1:26" ht="24" x14ac:dyDescent="0.55000000000000004">
      <c r="A17" s="95">
        <v>10</v>
      </c>
      <c r="B17" s="96" t="str">
        <f>ลงทะเบียน!C42</f>
        <v>วิทยาลัย</v>
      </c>
      <c r="C17" s="62"/>
      <c r="D17" s="62"/>
      <c r="E17" s="62"/>
      <c r="F17" s="63"/>
      <c r="G17" s="64"/>
      <c r="H17" s="94">
        <f t="shared" si="0"/>
        <v>0</v>
      </c>
      <c r="I17" s="51"/>
      <c r="J17" s="51"/>
      <c r="K17" s="94">
        <f t="shared" si="1"/>
        <v>0</v>
      </c>
      <c r="L17" s="51"/>
      <c r="M17" s="51"/>
      <c r="N17" s="94">
        <f t="shared" si="2"/>
        <v>0</v>
      </c>
      <c r="O17" s="51"/>
      <c r="P17" s="51"/>
      <c r="Q17" s="94">
        <f t="shared" si="3"/>
        <v>0</v>
      </c>
      <c r="R17" s="51"/>
      <c r="S17" s="51"/>
      <c r="T17" s="94">
        <f t="shared" si="4"/>
        <v>0</v>
      </c>
      <c r="U17" s="64"/>
      <c r="V17" s="51"/>
      <c r="W17" s="89">
        <f t="shared" si="5"/>
        <v>0</v>
      </c>
      <c r="X17" s="67">
        <f t="shared" si="6"/>
        <v>0</v>
      </c>
      <c r="Y17" s="67">
        <f t="shared" si="7"/>
        <v>0</v>
      </c>
      <c r="Z17" s="67">
        <f t="shared" si="8"/>
        <v>0</v>
      </c>
    </row>
    <row r="18" spans="1:26" ht="24" x14ac:dyDescent="0.55000000000000004">
      <c r="A18" s="95">
        <v>11</v>
      </c>
      <c r="B18" s="96" t="str">
        <f>ลงทะเบียน!C46</f>
        <v>วิทยาลัย</v>
      </c>
      <c r="C18" s="62"/>
      <c r="D18" s="62"/>
      <c r="E18" s="62"/>
      <c r="F18" s="63"/>
      <c r="G18" s="64"/>
      <c r="H18" s="94">
        <f t="shared" ref="H18" si="9">ROUND(((F18+G18)/2),2)</f>
        <v>0</v>
      </c>
      <c r="I18" s="51"/>
      <c r="J18" s="51"/>
      <c r="K18" s="94">
        <f t="shared" ref="K18" si="10">ROUND(((I18+J18)/2),2)</f>
        <v>0</v>
      </c>
      <c r="L18" s="51"/>
      <c r="M18" s="51"/>
      <c r="N18" s="94">
        <f t="shared" ref="N18" si="11">ROUND(((L18+M18)/2),2)</f>
        <v>0</v>
      </c>
      <c r="O18" s="51"/>
      <c r="P18" s="51"/>
      <c r="Q18" s="94">
        <f t="shared" ref="Q18" si="12">ROUND(((O18+P18)/2),2)</f>
        <v>0</v>
      </c>
      <c r="R18" s="51"/>
      <c r="S18" s="51"/>
      <c r="T18" s="94">
        <f t="shared" ref="T18" si="13">ROUND(((R18+S18)/2),2)</f>
        <v>0</v>
      </c>
      <c r="U18" s="64"/>
      <c r="V18" s="51"/>
      <c r="W18" s="89">
        <f t="shared" ref="W18" si="14">ROUND(((U18+V18)/2),2)</f>
        <v>0</v>
      </c>
      <c r="X18" s="67">
        <f t="shared" ref="X18" si="15">ROUND(((H18*K18)),2)</f>
        <v>0</v>
      </c>
      <c r="Y18" s="67">
        <f t="shared" ref="Y18" si="16">ROUND(((N18*Q18)),2)</f>
        <v>0</v>
      </c>
      <c r="Z18" s="67">
        <f t="shared" ref="Z18" si="17">ROUND(((T18*W18)),2)</f>
        <v>0</v>
      </c>
    </row>
    <row r="19" spans="1:26" ht="24" x14ac:dyDescent="0.55000000000000004">
      <c r="A19" s="95">
        <v>12</v>
      </c>
      <c r="B19" s="96" t="str">
        <f>ลงทะเบียน!C50</f>
        <v>วิทยาลัย</v>
      </c>
      <c r="C19" s="62"/>
      <c r="D19" s="62"/>
      <c r="E19" s="62"/>
      <c r="F19" s="63"/>
      <c r="G19" s="51"/>
      <c r="H19" s="94">
        <f t="shared" si="0"/>
        <v>0</v>
      </c>
      <c r="I19" s="51"/>
      <c r="J19" s="51"/>
      <c r="K19" s="94">
        <f t="shared" si="1"/>
        <v>0</v>
      </c>
      <c r="L19" s="51"/>
      <c r="M19" s="51"/>
      <c r="N19" s="94">
        <f t="shared" si="2"/>
        <v>0</v>
      </c>
      <c r="O19" s="51"/>
      <c r="P19" s="51"/>
      <c r="Q19" s="94">
        <f t="shared" si="3"/>
        <v>0</v>
      </c>
      <c r="R19" s="51"/>
      <c r="S19" s="51"/>
      <c r="T19" s="94">
        <f t="shared" si="4"/>
        <v>0</v>
      </c>
      <c r="U19" s="64"/>
      <c r="V19" s="64"/>
      <c r="W19" s="89">
        <f t="shared" si="5"/>
        <v>0</v>
      </c>
      <c r="X19" s="67">
        <f t="shared" si="6"/>
        <v>0</v>
      </c>
      <c r="Y19" s="67">
        <f t="shared" si="7"/>
        <v>0</v>
      </c>
      <c r="Z19" s="67">
        <f t="shared" si="8"/>
        <v>0</v>
      </c>
    </row>
    <row r="20" spans="1:26" ht="24" x14ac:dyDescent="0.55000000000000004">
      <c r="A20" s="95">
        <v>13</v>
      </c>
      <c r="B20" s="96" t="str">
        <f>ลงทะเบียน!C54</f>
        <v>วิทยาลัย</v>
      </c>
      <c r="C20" s="62"/>
      <c r="D20" s="62"/>
      <c r="E20" s="62"/>
      <c r="F20" s="63"/>
      <c r="G20" s="51"/>
      <c r="H20" s="94">
        <f t="shared" ref="H20" si="18">ROUND(((F20+G20)/2),2)</f>
        <v>0</v>
      </c>
      <c r="I20" s="51"/>
      <c r="J20" s="51"/>
      <c r="K20" s="94">
        <f t="shared" ref="K20" si="19">ROUND(((I20+J20)/2),2)</f>
        <v>0</v>
      </c>
      <c r="L20" s="51"/>
      <c r="M20" s="51"/>
      <c r="N20" s="94">
        <f t="shared" ref="N20" si="20">ROUND(((L20+M20)/2),2)</f>
        <v>0</v>
      </c>
      <c r="O20" s="51"/>
      <c r="P20" s="51"/>
      <c r="Q20" s="94">
        <f t="shared" ref="Q20" si="21">ROUND(((O20+P20)/2),2)</f>
        <v>0</v>
      </c>
      <c r="R20" s="51"/>
      <c r="S20" s="51"/>
      <c r="T20" s="94">
        <f t="shared" ref="T20" si="22">ROUND(((R20+S20)/2),2)</f>
        <v>0</v>
      </c>
      <c r="U20" s="64"/>
      <c r="V20" s="64"/>
      <c r="W20" s="89">
        <f t="shared" ref="W20" si="23">ROUND(((U20+V20)/2),2)</f>
        <v>0</v>
      </c>
      <c r="X20" s="67">
        <f t="shared" ref="X20" si="24">ROUND(((H20*K20)),2)</f>
        <v>0</v>
      </c>
      <c r="Y20" s="67">
        <f t="shared" ref="Y20" si="25">ROUND(((N20*Q20)),2)</f>
        <v>0</v>
      </c>
      <c r="Z20" s="67">
        <f t="shared" ref="Z20" si="26">ROUND(((T20*W20)),2)</f>
        <v>0</v>
      </c>
    </row>
    <row r="21" spans="1:26" ht="24" x14ac:dyDescent="0.55000000000000004">
      <c r="A21" s="95">
        <v>14</v>
      </c>
      <c r="B21" s="96" t="str">
        <f>ลงทะเบียน!C58</f>
        <v>วิทยาลัย</v>
      </c>
      <c r="C21" s="62"/>
      <c r="D21" s="62"/>
      <c r="E21" s="62"/>
      <c r="F21" s="63"/>
      <c r="G21" s="51"/>
      <c r="H21" s="94">
        <f t="shared" ref="H21:H27" si="27">ROUND(((F21+G21)/2),2)</f>
        <v>0</v>
      </c>
      <c r="I21" s="51"/>
      <c r="J21" s="51"/>
      <c r="K21" s="94">
        <f t="shared" ref="K21:K27" si="28">ROUND(((I21+J21)/2),2)</f>
        <v>0</v>
      </c>
      <c r="L21" s="51"/>
      <c r="M21" s="51"/>
      <c r="N21" s="94">
        <f t="shared" ref="N21:N27" si="29">ROUND(((L21+M21)/2),2)</f>
        <v>0</v>
      </c>
      <c r="O21" s="51"/>
      <c r="P21" s="51"/>
      <c r="Q21" s="94">
        <f t="shared" ref="Q21:Q27" si="30">ROUND(((O21+P21)/2),2)</f>
        <v>0</v>
      </c>
      <c r="R21" s="51"/>
      <c r="S21" s="51"/>
      <c r="T21" s="94">
        <f t="shared" ref="T21:T27" si="31">ROUND(((R21+S21)/2),2)</f>
        <v>0</v>
      </c>
      <c r="U21" s="64"/>
      <c r="V21" s="64"/>
      <c r="W21" s="89">
        <f t="shared" ref="W21:W27" si="32">ROUND(((U21+V21)/2),2)</f>
        <v>0</v>
      </c>
      <c r="X21" s="67">
        <f t="shared" ref="X21:X27" si="33">ROUND(((H21*K21)),2)</f>
        <v>0</v>
      </c>
      <c r="Y21" s="67">
        <f t="shared" ref="Y21:Y27" si="34">ROUND(((N21*Q21)),2)</f>
        <v>0</v>
      </c>
      <c r="Z21" s="67">
        <f t="shared" ref="Z21:Z27" si="35">ROUND(((T21*W21)),2)</f>
        <v>0</v>
      </c>
    </row>
    <row r="22" spans="1:26" ht="24" x14ac:dyDescent="0.55000000000000004">
      <c r="A22" s="95">
        <v>15</v>
      </c>
      <c r="B22" s="96" t="str">
        <f>ลงทะเบียน!C62</f>
        <v>วิทยาลัย</v>
      </c>
      <c r="C22" s="62"/>
      <c r="D22" s="62"/>
      <c r="E22" s="62"/>
      <c r="F22" s="63"/>
      <c r="G22" s="51"/>
      <c r="H22" s="94">
        <f t="shared" si="27"/>
        <v>0</v>
      </c>
      <c r="I22" s="51"/>
      <c r="J22" s="51"/>
      <c r="K22" s="94">
        <f t="shared" si="28"/>
        <v>0</v>
      </c>
      <c r="L22" s="51"/>
      <c r="M22" s="51"/>
      <c r="N22" s="94">
        <f t="shared" si="29"/>
        <v>0</v>
      </c>
      <c r="O22" s="51"/>
      <c r="P22" s="51"/>
      <c r="Q22" s="94">
        <f t="shared" si="30"/>
        <v>0</v>
      </c>
      <c r="R22" s="51"/>
      <c r="S22" s="51"/>
      <c r="T22" s="94">
        <f t="shared" si="31"/>
        <v>0</v>
      </c>
      <c r="U22" s="64"/>
      <c r="V22" s="64"/>
      <c r="W22" s="89">
        <f t="shared" si="32"/>
        <v>0</v>
      </c>
      <c r="X22" s="67">
        <f t="shared" si="33"/>
        <v>0</v>
      </c>
      <c r="Y22" s="67">
        <f t="shared" si="34"/>
        <v>0</v>
      </c>
      <c r="Z22" s="67">
        <f t="shared" si="35"/>
        <v>0</v>
      </c>
    </row>
    <row r="23" spans="1:26" ht="24" x14ac:dyDescent="0.55000000000000004">
      <c r="A23" s="95">
        <v>16</v>
      </c>
      <c r="B23" s="96" t="str">
        <f>ลงทะเบียน!C66</f>
        <v>วิทยาลัย</v>
      </c>
      <c r="C23" s="62"/>
      <c r="D23" s="62"/>
      <c r="E23" s="62"/>
      <c r="F23" s="63"/>
      <c r="G23" s="51"/>
      <c r="H23" s="94">
        <f t="shared" si="27"/>
        <v>0</v>
      </c>
      <c r="I23" s="51"/>
      <c r="J23" s="51"/>
      <c r="K23" s="94">
        <f t="shared" si="28"/>
        <v>0</v>
      </c>
      <c r="L23" s="51"/>
      <c r="M23" s="51"/>
      <c r="N23" s="94">
        <f t="shared" si="29"/>
        <v>0</v>
      </c>
      <c r="O23" s="51"/>
      <c r="P23" s="51"/>
      <c r="Q23" s="94">
        <f t="shared" si="30"/>
        <v>0</v>
      </c>
      <c r="R23" s="51"/>
      <c r="S23" s="51"/>
      <c r="T23" s="94">
        <f t="shared" si="31"/>
        <v>0</v>
      </c>
      <c r="U23" s="64"/>
      <c r="V23" s="64"/>
      <c r="W23" s="89">
        <f t="shared" si="32"/>
        <v>0</v>
      </c>
      <c r="X23" s="67">
        <f t="shared" si="33"/>
        <v>0</v>
      </c>
      <c r="Y23" s="67">
        <f t="shared" si="34"/>
        <v>0</v>
      </c>
      <c r="Z23" s="67">
        <f t="shared" si="35"/>
        <v>0</v>
      </c>
    </row>
    <row r="24" spans="1:26" ht="24" x14ac:dyDescent="0.55000000000000004">
      <c r="A24" s="95">
        <v>17</v>
      </c>
      <c r="B24" s="96" t="str">
        <f>ลงทะเบียน!C70</f>
        <v>วิทยาลัย</v>
      </c>
      <c r="C24" s="62"/>
      <c r="D24" s="62"/>
      <c r="E24" s="62"/>
      <c r="F24" s="63"/>
      <c r="G24" s="51"/>
      <c r="H24" s="94">
        <f t="shared" si="27"/>
        <v>0</v>
      </c>
      <c r="I24" s="51"/>
      <c r="J24" s="51"/>
      <c r="K24" s="94">
        <f t="shared" si="28"/>
        <v>0</v>
      </c>
      <c r="L24" s="51"/>
      <c r="M24" s="51"/>
      <c r="N24" s="94">
        <f t="shared" si="29"/>
        <v>0</v>
      </c>
      <c r="O24" s="51"/>
      <c r="P24" s="51"/>
      <c r="Q24" s="94">
        <f t="shared" si="30"/>
        <v>0</v>
      </c>
      <c r="R24" s="51"/>
      <c r="S24" s="51"/>
      <c r="T24" s="94">
        <f t="shared" si="31"/>
        <v>0</v>
      </c>
      <c r="U24" s="64"/>
      <c r="V24" s="64"/>
      <c r="W24" s="89">
        <f t="shared" si="32"/>
        <v>0</v>
      </c>
      <c r="X24" s="67">
        <f t="shared" si="33"/>
        <v>0</v>
      </c>
      <c r="Y24" s="67">
        <f t="shared" si="34"/>
        <v>0</v>
      </c>
      <c r="Z24" s="67">
        <f t="shared" si="35"/>
        <v>0</v>
      </c>
    </row>
    <row r="25" spans="1:26" ht="24" x14ac:dyDescent="0.55000000000000004">
      <c r="A25" s="95">
        <v>18</v>
      </c>
      <c r="B25" s="96" t="str">
        <f>ลงทะเบียน!C74</f>
        <v>วิทยาลัย</v>
      </c>
      <c r="C25" s="62"/>
      <c r="D25" s="62"/>
      <c r="E25" s="62"/>
      <c r="F25" s="63"/>
      <c r="G25" s="51"/>
      <c r="H25" s="94">
        <f t="shared" si="27"/>
        <v>0</v>
      </c>
      <c r="I25" s="51"/>
      <c r="J25" s="51"/>
      <c r="K25" s="94">
        <f t="shared" si="28"/>
        <v>0</v>
      </c>
      <c r="L25" s="51"/>
      <c r="M25" s="51"/>
      <c r="N25" s="94">
        <f t="shared" si="29"/>
        <v>0</v>
      </c>
      <c r="O25" s="51"/>
      <c r="P25" s="51"/>
      <c r="Q25" s="94">
        <f t="shared" si="30"/>
        <v>0</v>
      </c>
      <c r="R25" s="51"/>
      <c r="S25" s="51"/>
      <c r="T25" s="94">
        <f t="shared" si="31"/>
        <v>0</v>
      </c>
      <c r="U25" s="64"/>
      <c r="V25" s="64"/>
      <c r="W25" s="89">
        <f t="shared" si="32"/>
        <v>0</v>
      </c>
      <c r="X25" s="67">
        <f t="shared" si="33"/>
        <v>0</v>
      </c>
      <c r="Y25" s="67">
        <f t="shared" si="34"/>
        <v>0</v>
      </c>
      <c r="Z25" s="67">
        <f t="shared" si="35"/>
        <v>0</v>
      </c>
    </row>
    <row r="26" spans="1:26" ht="24" x14ac:dyDescent="0.55000000000000004">
      <c r="A26" s="95">
        <v>19</v>
      </c>
      <c r="B26" s="96" t="str">
        <f>ลงทะเบียน!C78</f>
        <v>วิทยาลัย</v>
      </c>
      <c r="C26" s="62"/>
      <c r="D26" s="62"/>
      <c r="E26" s="62"/>
      <c r="F26" s="63"/>
      <c r="G26" s="51"/>
      <c r="H26" s="94">
        <f t="shared" si="27"/>
        <v>0</v>
      </c>
      <c r="I26" s="51"/>
      <c r="J26" s="51"/>
      <c r="K26" s="94">
        <f t="shared" si="28"/>
        <v>0</v>
      </c>
      <c r="L26" s="51"/>
      <c r="M26" s="51"/>
      <c r="N26" s="94">
        <f t="shared" si="29"/>
        <v>0</v>
      </c>
      <c r="O26" s="51"/>
      <c r="P26" s="51"/>
      <c r="Q26" s="94">
        <f t="shared" si="30"/>
        <v>0</v>
      </c>
      <c r="R26" s="51"/>
      <c r="S26" s="51"/>
      <c r="T26" s="94">
        <f t="shared" si="31"/>
        <v>0</v>
      </c>
      <c r="U26" s="64"/>
      <c r="V26" s="64"/>
      <c r="W26" s="89">
        <f t="shared" si="32"/>
        <v>0</v>
      </c>
      <c r="X26" s="67">
        <f t="shared" si="33"/>
        <v>0</v>
      </c>
      <c r="Y26" s="67">
        <f t="shared" si="34"/>
        <v>0</v>
      </c>
      <c r="Z26" s="67">
        <f t="shared" si="35"/>
        <v>0</v>
      </c>
    </row>
    <row r="27" spans="1:26" ht="24" x14ac:dyDescent="0.55000000000000004">
      <c r="A27" s="95">
        <v>20</v>
      </c>
      <c r="B27" s="96" t="str">
        <f>ลงทะเบียน!C82</f>
        <v>วิทยาลัย</v>
      </c>
      <c r="C27" s="62"/>
      <c r="D27" s="62"/>
      <c r="E27" s="62"/>
      <c r="F27" s="63"/>
      <c r="G27" s="51"/>
      <c r="H27" s="94">
        <f t="shared" si="27"/>
        <v>0</v>
      </c>
      <c r="I27" s="51"/>
      <c r="J27" s="51"/>
      <c r="K27" s="94">
        <f t="shared" si="28"/>
        <v>0</v>
      </c>
      <c r="L27" s="51"/>
      <c r="M27" s="51"/>
      <c r="N27" s="94">
        <f t="shared" si="29"/>
        <v>0</v>
      </c>
      <c r="O27" s="51"/>
      <c r="P27" s="51"/>
      <c r="Q27" s="94">
        <f t="shared" si="30"/>
        <v>0</v>
      </c>
      <c r="R27" s="51"/>
      <c r="S27" s="51"/>
      <c r="T27" s="94">
        <f t="shared" si="31"/>
        <v>0</v>
      </c>
      <c r="U27" s="64"/>
      <c r="V27" s="64"/>
      <c r="W27" s="89">
        <f t="shared" si="32"/>
        <v>0</v>
      </c>
      <c r="X27" s="67">
        <f t="shared" si="33"/>
        <v>0</v>
      </c>
      <c r="Y27" s="67">
        <f t="shared" si="34"/>
        <v>0</v>
      </c>
      <c r="Z27" s="67">
        <f t="shared" si="35"/>
        <v>0</v>
      </c>
    </row>
  </sheetData>
  <mergeCells count="22">
    <mergeCell ref="A1:Z1"/>
    <mergeCell ref="A2:Z2"/>
    <mergeCell ref="A3:Z3"/>
    <mergeCell ref="A5:A7"/>
    <mergeCell ref="B5:B7"/>
    <mergeCell ref="C5:E5"/>
    <mergeCell ref="F5:K5"/>
    <mergeCell ref="L5:Q5"/>
    <mergeCell ref="R5:W5"/>
    <mergeCell ref="X5:Z5"/>
    <mergeCell ref="Z6:Z7"/>
    <mergeCell ref="C6:C7"/>
    <mergeCell ref="D6:D7"/>
    <mergeCell ref="E6:E7"/>
    <mergeCell ref="F6:G6"/>
    <mergeCell ref="I6:J6"/>
    <mergeCell ref="Y6:Y7"/>
    <mergeCell ref="L6:M6"/>
    <mergeCell ref="O6:P6"/>
    <mergeCell ref="R6:S6"/>
    <mergeCell ref="U6:V6"/>
    <mergeCell ref="X6:X7"/>
  </mergeCells>
  <pageMargins left="3.937007874015748E-2" right="0" top="0.59055118110236227" bottom="0.39370078740157483" header="0.51181102362204722" footer="0.51181102362204722"/>
  <pageSetup paperSize="9" scale="65" orientation="landscape" horizontalDpi="4294967293" verticalDpi="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249977111117893"/>
  </sheetPr>
  <dimension ref="A1:AE29"/>
  <sheetViews>
    <sheetView view="pageBreakPreview" topLeftCell="A4" zoomScale="89" zoomScaleNormal="110" zoomScaleSheetLayoutView="89" workbookViewId="0">
      <selection activeCell="G26" sqref="G26"/>
    </sheetView>
  </sheetViews>
  <sheetFormatPr defaultColWidth="9.140625" defaultRowHeight="21.75" x14ac:dyDescent="0.5"/>
  <cols>
    <col min="1" max="1" width="4.7109375" style="44" customWidth="1"/>
    <col min="2" max="2" width="27.28515625" style="44" customWidth="1"/>
    <col min="3" max="8" width="13.28515625" style="83" customWidth="1"/>
    <col min="9" max="9" width="15.7109375" style="44" customWidth="1"/>
    <col min="10" max="10" width="13.5703125" style="44" customWidth="1"/>
    <col min="11" max="11" width="19.42578125" style="44" customWidth="1"/>
    <col min="12" max="12" width="13.5703125" style="44" customWidth="1"/>
    <col min="13" max="13" width="14.7109375" style="44" customWidth="1"/>
    <col min="14" max="14" width="19.7109375" style="44" customWidth="1"/>
    <col min="15" max="15" width="10.42578125" style="44" customWidth="1"/>
    <col min="16" max="16" width="10.140625" style="44" customWidth="1"/>
    <col min="17" max="17" width="15" style="44" customWidth="1"/>
    <col min="18" max="18" width="9.140625" style="44"/>
    <col min="19" max="19" width="12.42578125" style="78" bestFit="1" customWidth="1"/>
    <col min="20" max="20" width="9.140625" style="44"/>
    <col min="21" max="31" width="9.140625" style="78"/>
    <col min="32" max="16384" width="9.140625" style="44"/>
  </cols>
  <sheetData>
    <row r="1" spans="1:31" ht="49.5" customHeight="1" x14ac:dyDescent="0.75">
      <c r="A1" s="176" t="s">
        <v>78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97"/>
      <c r="N1" s="97"/>
      <c r="O1" s="97"/>
      <c r="P1" s="97"/>
      <c r="Q1" s="97"/>
    </row>
    <row r="2" spans="1:31" ht="28.5" customHeight="1" x14ac:dyDescent="0.75">
      <c r="A2" s="176" t="str">
        <f>'กำลังอัด (เช้า) '!A2:L2</f>
        <v>การแข่งขันทักษะวิชาชีพสาขาวิชาช่างก่อสร้าง ทักษะงานคอนกรีต ระดับภาค........ ประจำปีการศึกษา 2561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97"/>
      <c r="N2" s="97"/>
      <c r="O2" s="97"/>
      <c r="P2" s="97"/>
      <c r="Q2" s="97"/>
    </row>
    <row r="3" spans="1:31" ht="22.5" customHeight="1" x14ac:dyDescent="0.65">
      <c r="A3" s="177" t="str">
        <f>'slump test (ภาคบ่าย)'!A3:I3</f>
        <v>ระหว่างวันที่ 26 - 30 พ.ย. 2561 ดำเนินการโดย วิทยาลัยเทคนิคมหาสารคาม ณ วิทยาลัยเทคนิคมหาสารคาม จ.มหาสารคาม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98"/>
      <c r="N3" s="98"/>
      <c r="O3" s="98"/>
      <c r="P3" s="98"/>
      <c r="Q3" s="98"/>
      <c r="R3" s="99"/>
    </row>
    <row r="4" spans="1:31" ht="22.5" customHeight="1" x14ac:dyDescent="0.65">
      <c r="A4" s="100"/>
      <c r="B4" s="100"/>
      <c r="C4" s="101"/>
      <c r="D4" s="101"/>
      <c r="E4" s="101"/>
      <c r="F4" s="101"/>
      <c r="G4" s="101"/>
      <c r="H4" s="101"/>
      <c r="I4" s="100"/>
      <c r="J4" s="100"/>
      <c r="K4" s="102" t="s">
        <v>91</v>
      </c>
      <c r="L4" s="103">
        <f>ปะหน้า!D10</f>
        <v>400</v>
      </c>
      <c r="M4" s="104"/>
      <c r="N4" s="189" t="s">
        <v>77</v>
      </c>
      <c r="O4" s="189"/>
      <c r="P4" s="189"/>
      <c r="Q4" s="189"/>
    </row>
    <row r="5" spans="1:31" ht="30.75" x14ac:dyDescent="0.7">
      <c r="A5" s="148" t="s">
        <v>2</v>
      </c>
      <c r="B5" s="148" t="s">
        <v>3</v>
      </c>
      <c r="C5" s="181" t="s">
        <v>49</v>
      </c>
      <c r="D5" s="182"/>
      <c r="E5" s="183"/>
      <c r="F5" s="181" t="s">
        <v>50</v>
      </c>
      <c r="G5" s="182"/>
      <c r="H5" s="183"/>
      <c r="I5" s="86" t="s">
        <v>60</v>
      </c>
      <c r="J5" s="86" t="s">
        <v>62</v>
      </c>
      <c r="K5" s="105" t="s">
        <v>68</v>
      </c>
      <c r="L5" s="193" t="s">
        <v>79</v>
      </c>
      <c r="N5" s="195" t="s">
        <v>58</v>
      </c>
      <c r="O5" s="192" t="s">
        <v>76</v>
      </c>
      <c r="P5" s="192"/>
      <c r="Q5" s="192"/>
      <c r="R5" s="106">
        <f>L4*0.9</f>
        <v>360</v>
      </c>
      <c r="S5" s="107" t="s">
        <v>75</v>
      </c>
      <c r="T5" s="78"/>
      <c r="Z5" s="44"/>
      <c r="AA5" s="44"/>
      <c r="AB5" s="44"/>
      <c r="AC5" s="44"/>
      <c r="AD5" s="44"/>
      <c r="AE5" s="44"/>
    </row>
    <row r="6" spans="1:31" ht="27.75" x14ac:dyDescent="0.65">
      <c r="A6" s="149"/>
      <c r="B6" s="149"/>
      <c r="C6" s="87" t="s">
        <v>29</v>
      </c>
      <c r="D6" s="87" t="s">
        <v>30</v>
      </c>
      <c r="E6" s="87" t="s">
        <v>31</v>
      </c>
      <c r="F6" s="87" t="s">
        <v>29</v>
      </c>
      <c r="G6" s="87" t="s">
        <v>30</v>
      </c>
      <c r="H6" s="87" t="s">
        <v>31</v>
      </c>
      <c r="I6" s="87" t="s">
        <v>51</v>
      </c>
      <c r="J6" s="87" t="s">
        <v>63</v>
      </c>
      <c r="K6" s="108" t="s">
        <v>67</v>
      </c>
      <c r="L6" s="194"/>
      <c r="N6" s="195"/>
      <c r="O6" s="109" t="s">
        <v>29</v>
      </c>
      <c r="P6" s="109" t="s">
        <v>30</v>
      </c>
      <c r="Q6" s="109" t="s">
        <v>31</v>
      </c>
      <c r="R6" s="78"/>
      <c r="T6" s="78"/>
      <c r="Z6" s="44"/>
      <c r="AA6" s="44"/>
      <c r="AB6" s="44"/>
      <c r="AC6" s="44"/>
      <c r="AD6" s="44"/>
      <c r="AE6" s="44"/>
    </row>
    <row r="7" spans="1:31" ht="24" x14ac:dyDescent="0.55000000000000004">
      <c r="A7" s="48">
        <v>1</v>
      </c>
      <c r="B7" s="49" t="str">
        <f>ลงทะเบียน!C6</f>
        <v>วิทยาลัย</v>
      </c>
      <c r="C7" s="79"/>
      <c r="D7" s="79"/>
      <c r="E7" s="80"/>
      <c r="F7" s="81" t="e">
        <f>ROUND(((C7*(1000/9.81))/'เชิงมิติ (บ่าย)'!X8),2)</f>
        <v>#DIV/0!</v>
      </c>
      <c r="G7" s="81" t="e">
        <f>ROUND(((D7*(1000/9.81))/'เชิงมิติ (บ่าย)'!Y8),2)</f>
        <v>#DIV/0!</v>
      </c>
      <c r="H7" s="81" t="e">
        <f>ROUND(((E7*(1000/9.81))/'เชิงมิติ (บ่าย)'!Z8),2)</f>
        <v>#DIV/0!</v>
      </c>
      <c r="I7" s="51" t="s">
        <v>61</v>
      </c>
      <c r="J7" s="51" t="e">
        <f>ROUND((SUM(F7:H7)/3),2)</f>
        <v>#DIV/0!</v>
      </c>
      <c r="K7" s="51" t="e">
        <f t="shared" ref="K7:K19" si="0">ROUND(((N7/$L$4)*100),2)</f>
        <v>#DIV/0!</v>
      </c>
      <c r="L7" s="51" t="e">
        <f>ROUND((60-(60*((K7-$K$28)/($K$29-$K$28)))),2)</f>
        <v>#DIV/0!</v>
      </c>
      <c r="N7" s="110" t="e">
        <f>ROUND(((ABS(F7-$L$4)+ABS(G7-$L$4)+ABS(H7-$L$4))/3),2)</f>
        <v>#DIV/0!</v>
      </c>
      <c r="O7" s="111" t="e">
        <f t="shared" ref="O7:Q18" si="1">IF(F7&gt;=$R$5,"ผ่าน","ไม่ผ่าน")</f>
        <v>#DIV/0!</v>
      </c>
      <c r="P7" s="111" t="e">
        <f t="shared" si="1"/>
        <v>#DIV/0!</v>
      </c>
      <c r="Q7" s="111" t="e">
        <f t="shared" si="1"/>
        <v>#DIV/0!</v>
      </c>
      <c r="R7" s="78"/>
      <c r="T7" s="78"/>
      <c r="Z7" s="44"/>
      <c r="AA7" s="44"/>
      <c r="AB7" s="44"/>
      <c r="AC7" s="44"/>
      <c r="AD7" s="44"/>
      <c r="AE7" s="44"/>
    </row>
    <row r="8" spans="1:31" ht="24" x14ac:dyDescent="0.55000000000000004">
      <c r="A8" s="48">
        <v>2</v>
      </c>
      <c r="B8" s="49" t="str">
        <f>ลงทะเบียน!C10</f>
        <v>วิทยาลัย</v>
      </c>
      <c r="C8" s="82"/>
      <c r="D8" s="79"/>
      <c r="E8" s="79"/>
      <c r="F8" s="81" t="e">
        <f>ROUND(((C8*(1000/9.81))/'เชิงมิติ (บ่าย)'!X9),2)</f>
        <v>#DIV/0!</v>
      </c>
      <c r="G8" s="81" t="e">
        <f>ROUND(((D8*(1000/9.81))/'เชิงมิติ (บ่าย)'!Y9),2)</f>
        <v>#DIV/0!</v>
      </c>
      <c r="H8" s="81" t="e">
        <f>ROUND(((E8*(1000/9.81))/'เชิงมิติ (บ่าย)'!Z9),2)</f>
        <v>#DIV/0!</v>
      </c>
      <c r="I8" s="51" t="s">
        <v>61</v>
      </c>
      <c r="J8" s="51" t="e">
        <f>ROUND((SUM(F8:H8)/3),2)</f>
        <v>#DIV/0!</v>
      </c>
      <c r="K8" s="51" t="e">
        <f t="shared" si="0"/>
        <v>#DIV/0!</v>
      </c>
      <c r="L8" s="51" t="e">
        <f>ROUND((60-(60*((K8-$K$28)/($K$29-$K$28)))),2)</f>
        <v>#DIV/0!</v>
      </c>
      <c r="M8" s="53"/>
      <c r="N8" s="110" t="e">
        <f>ROUND(((ABS(F8-$L$4)+ABS(G8-$L$4)+ABS(H8-$L$4))/3),2)</f>
        <v>#DIV/0!</v>
      </c>
      <c r="O8" s="111" t="e">
        <f t="shared" si="1"/>
        <v>#DIV/0!</v>
      </c>
      <c r="P8" s="111" t="e">
        <f t="shared" si="1"/>
        <v>#DIV/0!</v>
      </c>
      <c r="Q8" s="111" t="e">
        <f t="shared" si="1"/>
        <v>#DIV/0!</v>
      </c>
      <c r="R8" s="78"/>
      <c r="T8" s="78"/>
      <c r="Z8" s="44"/>
      <c r="AA8" s="44"/>
      <c r="AB8" s="44"/>
      <c r="AC8" s="44"/>
      <c r="AD8" s="44"/>
      <c r="AE8" s="44"/>
    </row>
    <row r="9" spans="1:31" ht="24" x14ac:dyDescent="0.55000000000000004">
      <c r="A9" s="48">
        <v>3</v>
      </c>
      <c r="B9" s="49" t="str">
        <f>ลงทะเบียน!C14</f>
        <v>วิทยาลัย</v>
      </c>
      <c r="C9" s="79"/>
      <c r="D9" s="79"/>
      <c r="E9" s="79"/>
      <c r="F9" s="81" t="e">
        <f>ROUND(((C9*(1000/9.81))/'เชิงมิติ (บ่าย)'!X10),2)</f>
        <v>#DIV/0!</v>
      </c>
      <c r="G9" s="81" t="e">
        <f>ROUND(((D9*(1000/9.81))/'เชิงมิติ (บ่าย)'!Y10),2)</f>
        <v>#DIV/0!</v>
      </c>
      <c r="H9" s="81" t="e">
        <f>ROUND(((E9*(1000/9.81))/'เชิงมิติ (บ่าย)'!Z10),2)</f>
        <v>#DIV/0!</v>
      </c>
      <c r="I9" s="51" t="s">
        <v>61</v>
      </c>
      <c r="J9" s="51" t="e">
        <f>ROUND((SUM(F9:H9)/3),2)</f>
        <v>#DIV/0!</v>
      </c>
      <c r="K9" s="51" t="e">
        <f t="shared" si="0"/>
        <v>#DIV/0!</v>
      </c>
      <c r="L9" s="51" t="e">
        <f>ROUND((60-(60*((K9-$K$28)/($K$29-$K$28)))),2)</f>
        <v>#DIV/0!</v>
      </c>
      <c r="M9" s="53"/>
      <c r="N9" s="110" t="e">
        <f t="shared" ref="N9:N18" si="2">ROUND(((ABS(F9-$L$4)+ABS(G9-$L$4)+ABS(H9-$L$4))/3),2)</f>
        <v>#DIV/0!</v>
      </c>
      <c r="O9" s="111" t="e">
        <f t="shared" si="1"/>
        <v>#DIV/0!</v>
      </c>
      <c r="P9" s="111" t="e">
        <f t="shared" si="1"/>
        <v>#DIV/0!</v>
      </c>
      <c r="Q9" s="111" t="e">
        <f t="shared" si="1"/>
        <v>#DIV/0!</v>
      </c>
      <c r="R9" s="78"/>
      <c r="T9" s="78"/>
      <c r="Z9" s="44"/>
      <c r="AA9" s="44"/>
      <c r="AB9" s="44"/>
      <c r="AC9" s="44"/>
      <c r="AD9" s="44"/>
      <c r="AE9" s="44"/>
    </row>
    <row r="10" spans="1:31" ht="24" x14ac:dyDescent="0.55000000000000004">
      <c r="A10" s="48">
        <v>4</v>
      </c>
      <c r="B10" s="49" t="str">
        <f>ลงทะเบียน!C18</f>
        <v>วิทยาลัย</v>
      </c>
      <c r="C10" s="82"/>
      <c r="D10" s="79"/>
      <c r="E10" s="79"/>
      <c r="F10" s="81" t="e">
        <f>ROUND(((C10*(1000/9.81))/'เชิงมิติ (บ่าย)'!X11),2)</f>
        <v>#DIV/0!</v>
      </c>
      <c r="G10" s="81" t="e">
        <f>ROUND(((D10*(1000/9.81))/'เชิงมิติ (บ่าย)'!Y11),2)</f>
        <v>#DIV/0!</v>
      </c>
      <c r="H10" s="81" t="e">
        <f>ROUND(((E10*(1000/9.81))/'เชิงมิติ (บ่าย)'!Z11),2)</f>
        <v>#DIV/0!</v>
      </c>
      <c r="I10" s="51" t="s">
        <v>61</v>
      </c>
      <c r="J10" s="51" t="e">
        <f>ROUND((SUM(F10:H10)/3),2)</f>
        <v>#DIV/0!</v>
      </c>
      <c r="K10" s="51" t="e">
        <f t="shared" si="0"/>
        <v>#DIV/0!</v>
      </c>
      <c r="L10" s="51" t="e">
        <f>ROUND((60-(60*((K10-$K$28)/($K$29-$K$28)))),2)</f>
        <v>#DIV/0!</v>
      </c>
      <c r="N10" s="110" t="e">
        <f>ROUND(((ABS(F10-$L$4)+ABS(G10-$L$4)+ABS(H10-$L$4))/3),2)</f>
        <v>#DIV/0!</v>
      </c>
      <c r="O10" s="111" t="e">
        <f t="shared" si="1"/>
        <v>#DIV/0!</v>
      </c>
      <c r="P10" s="111" t="e">
        <f t="shared" si="1"/>
        <v>#DIV/0!</v>
      </c>
      <c r="Q10" s="111" t="e">
        <f t="shared" si="1"/>
        <v>#DIV/0!</v>
      </c>
      <c r="R10" s="78"/>
      <c r="T10" s="78"/>
      <c r="Z10" s="44"/>
      <c r="AA10" s="44"/>
      <c r="AB10" s="44"/>
      <c r="AC10" s="44"/>
      <c r="AD10" s="44"/>
      <c r="AE10" s="44"/>
    </row>
    <row r="11" spans="1:31" ht="24" x14ac:dyDescent="0.55000000000000004">
      <c r="A11" s="48">
        <v>5</v>
      </c>
      <c r="B11" s="49" t="str">
        <f>ลงทะเบียน!C22</f>
        <v>วิทยาลัย</v>
      </c>
      <c r="C11" s="79"/>
      <c r="D11" s="79"/>
      <c r="E11" s="79"/>
      <c r="F11" s="81" t="e">
        <f>ROUND(((C11*(1000/9.81))/'เชิงมิติ (บ่าย)'!X12),2)</f>
        <v>#DIV/0!</v>
      </c>
      <c r="G11" s="81" t="e">
        <f>ROUND(((D11*(1000/9.81))/'เชิงมิติ (บ่าย)'!Y12),2)</f>
        <v>#DIV/0!</v>
      </c>
      <c r="H11" s="81" t="e">
        <f>ROUND(((E11*(1000/9.81))/'เชิงมิติ (บ่าย)'!Z12),2)</f>
        <v>#DIV/0!</v>
      </c>
      <c r="I11" s="51" t="s">
        <v>61</v>
      </c>
      <c r="J11" s="51" t="e">
        <f>ROUND((SUM(F11:H11)/3),2)</f>
        <v>#DIV/0!</v>
      </c>
      <c r="K11" s="51" t="e">
        <f t="shared" si="0"/>
        <v>#DIV/0!</v>
      </c>
      <c r="L11" s="51" t="e">
        <f>ROUND((60-(60*((K11-$K$28)/($K$29-$K$28)))),2)</f>
        <v>#DIV/0!</v>
      </c>
      <c r="N11" s="110" t="e">
        <f t="shared" si="2"/>
        <v>#DIV/0!</v>
      </c>
      <c r="O11" s="111" t="e">
        <f t="shared" si="1"/>
        <v>#DIV/0!</v>
      </c>
      <c r="P11" s="111" t="e">
        <f t="shared" si="1"/>
        <v>#DIV/0!</v>
      </c>
      <c r="Q11" s="111" t="e">
        <f t="shared" si="1"/>
        <v>#DIV/0!</v>
      </c>
      <c r="R11" s="78"/>
      <c r="T11" s="78"/>
      <c r="Z11" s="44"/>
      <c r="AA11" s="44"/>
      <c r="AB11" s="44"/>
      <c r="AC11" s="44"/>
      <c r="AD11" s="44"/>
      <c r="AE11" s="44"/>
    </row>
    <row r="12" spans="1:31" ht="24" x14ac:dyDescent="0.55000000000000004">
      <c r="A12" s="48">
        <v>6</v>
      </c>
      <c r="B12" s="49" t="str">
        <f>ลงทะเบียน!C26</f>
        <v>วิทยาลัย</v>
      </c>
      <c r="C12" s="79"/>
      <c r="D12" s="79"/>
      <c r="E12" s="79"/>
      <c r="F12" s="81" t="e">
        <f>ROUND(((C12*(1000/9.81))/'เชิงมิติ (บ่าย)'!X13),2)</f>
        <v>#DIV/0!</v>
      </c>
      <c r="G12" s="81" t="e">
        <f>ROUND(((D12*(1000/9.81))/'เชิงมิติ (บ่าย)'!Y13),2)</f>
        <v>#DIV/0!</v>
      </c>
      <c r="H12" s="81" t="e">
        <f>ROUND(((E12*(1000/9.81))/'เชิงมิติ (บ่าย)'!Z13),2)</f>
        <v>#DIV/0!</v>
      </c>
      <c r="I12" s="51" t="s">
        <v>61</v>
      </c>
      <c r="J12" s="51" t="e">
        <f t="shared" ref="J12:J18" si="3">ROUND((SUM(F12:H12)/3),2)</f>
        <v>#DIV/0!</v>
      </c>
      <c r="K12" s="51" t="e">
        <f t="shared" si="0"/>
        <v>#DIV/0!</v>
      </c>
      <c r="L12" s="51" t="e">
        <f>ROUND((60-(60*((K12-$K$28)/($K$29-$K$28)))),2)</f>
        <v>#DIV/0!</v>
      </c>
      <c r="N12" s="110" t="e">
        <f>ROUND(((ABS(F12-$L$4)+ABS(G12-$L$4)+ABS(H12-$L$4))/3),2)</f>
        <v>#DIV/0!</v>
      </c>
      <c r="O12" s="111" t="e">
        <f t="shared" si="1"/>
        <v>#DIV/0!</v>
      </c>
      <c r="P12" s="111" t="e">
        <f t="shared" si="1"/>
        <v>#DIV/0!</v>
      </c>
      <c r="Q12" s="111" t="e">
        <f t="shared" si="1"/>
        <v>#DIV/0!</v>
      </c>
      <c r="R12" s="78"/>
      <c r="T12" s="78"/>
      <c r="Z12" s="44"/>
      <c r="AA12" s="44"/>
      <c r="AB12" s="44"/>
      <c r="AC12" s="44"/>
      <c r="AD12" s="44"/>
      <c r="AE12" s="44"/>
    </row>
    <row r="13" spans="1:31" ht="24" x14ac:dyDescent="0.55000000000000004">
      <c r="A13" s="48">
        <v>7</v>
      </c>
      <c r="B13" s="49" t="str">
        <f>ลงทะเบียน!C30</f>
        <v>วิทยาลัย</v>
      </c>
      <c r="C13" s="79"/>
      <c r="D13" s="79"/>
      <c r="E13" s="79"/>
      <c r="F13" s="81" t="e">
        <f>ROUND(((C13*(1000/9.81))/'เชิงมิติ (บ่าย)'!X14),2)</f>
        <v>#DIV/0!</v>
      </c>
      <c r="G13" s="81" t="e">
        <f>ROUND(((D13*(1000/9.81))/'เชิงมิติ (บ่าย)'!Y14),2)</f>
        <v>#DIV/0!</v>
      </c>
      <c r="H13" s="81" t="e">
        <f>ROUND(((E13*(1000/9.81))/'เชิงมิติ (บ่าย)'!Z14),2)</f>
        <v>#DIV/0!</v>
      </c>
      <c r="I13" s="51" t="s">
        <v>61</v>
      </c>
      <c r="J13" s="51" t="e">
        <f t="shared" si="3"/>
        <v>#DIV/0!</v>
      </c>
      <c r="K13" s="51" t="e">
        <f t="shared" si="0"/>
        <v>#DIV/0!</v>
      </c>
      <c r="L13" s="51" t="e">
        <f>ROUND((60-(60*((K13-$K$28)/($K$29-$K$28)))),2)</f>
        <v>#DIV/0!</v>
      </c>
      <c r="N13" s="110" t="e">
        <f t="shared" si="2"/>
        <v>#DIV/0!</v>
      </c>
      <c r="O13" s="111" t="e">
        <f t="shared" si="1"/>
        <v>#DIV/0!</v>
      </c>
      <c r="P13" s="111" t="e">
        <f t="shared" si="1"/>
        <v>#DIV/0!</v>
      </c>
      <c r="Q13" s="111" t="e">
        <f t="shared" si="1"/>
        <v>#DIV/0!</v>
      </c>
      <c r="R13" s="78"/>
      <c r="T13" s="78"/>
      <c r="Z13" s="44"/>
      <c r="AA13" s="44"/>
      <c r="AB13" s="44"/>
      <c r="AC13" s="44"/>
      <c r="AD13" s="44"/>
      <c r="AE13" s="44"/>
    </row>
    <row r="14" spans="1:31" ht="24" x14ac:dyDescent="0.55000000000000004">
      <c r="A14" s="48">
        <v>8</v>
      </c>
      <c r="B14" s="49" t="str">
        <f>ลงทะเบียน!C34</f>
        <v>วิทยาลัย</v>
      </c>
      <c r="C14" s="79"/>
      <c r="D14" s="79"/>
      <c r="E14" s="79"/>
      <c r="F14" s="81" t="e">
        <f>ROUND(((C14*(1000/9.81))/'เชิงมิติ (บ่าย)'!X15),2)</f>
        <v>#DIV/0!</v>
      </c>
      <c r="G14" s="81" t="e">
        <f>ROUND(((D14*(1000/9.81))/'เชิงมิติ (บ่าย)'!Y15),2)</f>
        <v>#DIV/0!</v>
      </c>
      <c r="H14" s="81" t="e">
        <f>ROUND(((E14*(1000/9.81))/'เชิงมิติ (บ่าย)'!Z15),2)</f>
        <v>#DIV/0!</v>
      </c>
      <c r="I14" s="51" t="s">
        <v>61</v>
      </c>
      <c r="J14" s="51" t="e">
        <f t="shared" si="3"/>
        <v>#DIV/0!</v>
      </c>
      <c r="K14" s="51" t="e">
        <f t="shared" si="0"/>
        <v>#DIV/0!</v>
      </c>
      <c r="L14" s="51" t="e">
        <f>ROUND((60-(60*((K14-$K$28)/($K$29-$K$28)))),2)</f>
        <v>#DIV/0!</v>
      </c>
      <c r="N14" s="110" t="e">
        <f t="shared" si="2"/>
        <v>#DIV/0!</v>
      </c>
      <c r="O14" s="111" t="e">
        <f t="shared" si="1"/>
        <v>#DIV/0!</v>
      </c>
      <c r="P14" s="111" t="e">
        <f t="shared" si="1"/>
        <v>#DIV/0!</v>
      </c>
      <c r="Q14" s="111" t="e">
        <f t="shared" si="1"/>
        <v>#DIV/0!</v>
      </c>
      <c r="R14" s="78"/>
      <c r="T14" s="78"/>
      <c r="Z14" s="44"/>
      <c r="AA14" s="44"/>
      <c r="AB14" s="44"/>
      <c r="AC14" s="44"/>
      <c r="AD14" s="44"/>
      <c r="AE14" s="44"/>
    </row>
    <row r="15" spans="1:31" ht="24" x14ac:dyDescent="0.55000000000000004">
      <c r="A15" s="48">
        <v>9</v>
      </c>
      <c r="B15" s="49" t="str">
        <f>ลงทะเบียน!C38</f>
        <v>วิทยาลัย</v>
      </c>
      <c r="C15" s="79"/>
      <c r="D15" s="79"/>
      <c r="E15" s="79"/>
      <c r="F15" s="81" t="e">
        <f>ROUND(((C15*(1000/9.81))/'เชิงมิติ (บ่าย)'!X16),2)</f>
        <v>#DIV/0!</v>
      </c>
      <c r="G15" s="81" t="e">
        <f>ROUND(((D15*(1000/9.81))/'เชิงมิติ (บ่าย)'!Y16),2)</f>
        <v>#DIV/0!</v>
      </c>
      <c r="H15" s="81" t="e">
        <f>ROUND(((E15*(1000/9.81))/'เชิงมิติ (บ่าย)'!Z16),2)</f>
        <v>#DIV/0!</v>
      </c>
      <c r="I15" s="51" t="s">
        <v>61</v>
      </c>
      <c r="J15" s="51" t="e">
        <f t="shared" si="3"/>
        <v>#DIV/0!</v>
      </c>
      <c r="K15" s="51" t="e">
        <f t="shared" si="0"/>
        <v>#DIV/0!</v>
      </c>
      <c r="L15" s="51" t="e">
        <f>ROUND((60-(60*((K15-$K$28)/($K$29-$K$28)))),2)</f>
        <v>#DIV/0!</v>
      </c>
      <c r="N15" s="110" t="e">
        <f t="shared" si="2"/>
        <v>#DIV/0!</v>
      </c>
      <c r="O15" s="111" t="e">
        <f t="shared" si="1"/>
        <v>#DIV/0!</v>
      </c>
      <c r="P15" s="111" t="e">
        <f t="shared" si="1"/>
        <v>#DIV/0!</v>
      </c>
      <c r="Q15" s="111" t="e">
        <f t="shared" si="1"/>
        <v>#DIV/0!</v>
      </c>
      <c r="R15" s="78"/>
      <c r="T15" s="78"/>
      <c r="Z15" s="44"/>
      <c r="AA15" s="44"/>
      <c r="AB15" s="44"/>
      <c r="AC15" s="44"/>
      <c r="AD15" s="44"/>
      <c r="AE15" s="44"/>
    </row>
    <row r="16" spans="1:31" ht="24" x14ac:dyDescent="0.55000000000000004">
      <c r="A16" s="48">
        <v>10</v>
      </c>
      <c r="B16" s="49" t="str">
        <f>ลงทะเบียน!C42</f>
        <v>วิทยาลัย</v>
      </c>
      <c r="C16" s="79"/>
      <c r="D16" s="79"/>
      <c r="E16" s="79"/>
      <c r="F16" s="81" t="e">
        <f>ROUND(((C16*(1000/9.81))/'เชิงมิติ (บ่าย)'!X17),2)</f>
        <v>#DIV/0!</v>
      </c>
      <c r="G16" s="81" t="e">
        <f>ROUND(((D16*(1000/9.81))/'เชิงมิติ (บ่าย)'!Y17),2)</f>
        <v>#DIV/0!</v>
      </c>
      <c r="H16" s="81" t="e">
        <f>ROUND(((E16*(1000/9.81))/'เชิงมิติ (บ่าย)'!Z17),2)</f>
        <v>#DIV/0!</v>
      </c>
      <c r="I16" s="51" t="s">
        <v>61</v>
      </c>
      <c r="J16" s="51" t="e">
        <f t="shared" si="3"/>
        <v>#DIV/0!</v>
      </c>
      <c r="K16" s="51" t="e">
        <f t="shared" si="0"/>
        <v>#DIV/0!</v>
      </c>
      <c r="L16" s="51" t="e">
        <f>ROUND((60-(60*((K16-$K$28)/($K$29-$K$28)))),2)</f>
        <v>#DIV/0!</v>
      </c>
      <c r="N16" s="110" t="e">
        <f t="shared" si="2"/>
        <v>#DIV/0!</v>
      </c>
      <c r="O16" s="111" t="e">
        <f t="shared" si="1"/>
        <v>#DIV/0!</v>
      </c>
      <c r="P16" s="111" t="e">
        <f t="shared" si="1"/>
        <v>#DIV/0!</v>
      </c>
      <c r="Q16" s="111" t="e">
        <f t="shared" si="1"/>
        <v>#DIV/0!</v>
      </c>
      <c r="R16" s="78"/>
      <c r="T16" s="78"/>
      <c r="Z16" s="44"/>
      <c r="AA16" s="44"/>
      <c r="AB16" s="44"/>
      <c r="AC16" s="44"/>
      <c r="AD16" s="44"/>
      <c r="AE16" s="44"/>
    </row>
    <row r="17" spans="1:31" ht="24" x14ac:dyDescent="0.55000000000000004">
      <c r="A17" s="48">
        <v>11</v>
      </c>
      <c r="B17" s="49" t="str">
        <f>ลงทะเบียน!C46</f>
        <v>วิทยาลัย</v>
      </c>
      <c r="C17" s="79"/>
      <c r="D17" s="79"/>
      <c r="E17" s="79"/>
      <c r="F17" s="81" t="e">
        <f>ROUND(((C17*(1000/9.81))/'เชิงมิติ (บ่าย)'!X18),2)</f>
        <v>#DIV/0!</v>
      </c>
      <c r="G17" s="81" t="e">
        <f>ROUND(((D17*(1000/9.81))/'เชิงมิติ (บ่าย)'!Y18),2)</f>
        <v>#DIV/0!</v>
      </c>
      <c r="H17" s="81" t="e">
        <f>ROUND(((E17*(1000/9.81))/'เชิงมิติ (บ่าย)'!Z18),2)</f>
        <v>#DIV/0!</v>
      </c>
      <c r="I17" s="51" t="s">
        <v>61</v>
      </c>
      <c r="J17" s="51" t="e">
        <f t="shared" si="3"/>
        <v>#DIV/0!</v>
      </c>
      <c r="K17" s="51" t="e">
        <f t="shared" si="0"/>
        <v>#DIV/0!</v>
      </c>
      <c r="L17" s="51" t="e">
        <f>ROUND((60-(60*((K17-$K$28)/($K$29-$K$28)))),2)</f>
        <v>#DIV/0!</v>
      </c>
      <c r="N17" s="110" t="e">
        <f t="shared" si="2"/>
        <v>#DIV/0!</v>
      </c>
      <c r="O17" s="111" t="e">
        <f t="shared" si="1"/>
        <v>#DIV/0!</v>
      </c>
      <c r="P17" s="111" t="e">
        <f t="shared" si="1"/>
        <v>#DIV/0!</v>
      </c>
      <c r="Q17" s="111" t="e">
        <f t="shared" si="1"/>
        <v>#DIV/0!</v>
      </c>
      <c r="R17" s="78"/>
      <c r="T17" s="78"/>
      <c r="Z17" s="44"/>
      <c r="AA17" s="44"/>
      <c r="AB17" s="44"/>
      <c r="AC17" s="44"/>
      <c r="AD17" s="44"/>
      <c r="AE17" s="44"/>
    </row>
    <row r="18" spans="1:31" ht="24" x14ac:dyDescent="0.55000000000000004">
      <c r="A18" s="48">
        <v>12</v>
      </c>
      <c r="B18" s="49" t="str">
        <f>ลงทะเบียน!C50</f>
        <v>วิทยาลัย</v>
      </c>
      <c r="C18" s="79"/>
      <c r="D18" s="79"/>
      <c r="E18" s="79"/>
      <c r="F18" s="81" t="e">
        <f>ROUND(((C18*(1000/9.81))/'เชิงมิติ (บ่าย)'!X19),2)</f>
        <v>#DIV/0!</v>
      </c>
      <c r="G18" s="81" t="e">
        <f>ROUND(((D18*(1000/9.81))/'เชิงมิติ (บ่าย)'!Y19),2)</f>
        <v>#DIV/0!</v>
      </c>
      <c r="H18" s="81" t="e">
        <f>ROUND(((E18*(1000/9.81))/'เชิงมิติ (บ่าย)'!Z19),2)</f>
        <v>#DIV/0!</v>
      </c>
      <c r="I18" s="51" t="s">
        <v>61</v>
      </c>
      <c r="J18" s="51" t="e">
        <f t="shared" si="3"/>
        <v>#DIV/0!</v>
      </c>
      <c r="K18" s="51" t="e">
        <f t="shared" si="0"/>
        <v>#DIV/0!</v>
      </c>
      <c r="L18" s="51" t="e">
        <f>ROUND((60-(60*((K18-$K$28)/($K$29-$K$28)))),2)</f>
        <v>#DIV/0!</v>
      </c>
      <c r="N18" s="110" t="e">
        <f t="shared" si="2"/>
        <v>#DIV/0!</v>
      </c>
      <c r="O18" s="111" t="e">
        <f t="shared" si="1"/>
        <v>#DIV/0!</v>
      </c>
      <c r="P18" s="111" t="e">
        <f t="shared" si="1"/>
        <v>#DIV/0!</v>
      </c>
      <c r="Q18" s="111" t="e">
        <f t="shared" si="1"/>
        <v>#DIV/0!</v>
      </c>
      <c r="R18" s="78"/>
      <c r="T18" s="78"/>
      <c r="Z18" s="44"/>
      <c r="AA18" s="44"/>
      <c r="AB18" s="44"/>
      <c r="AC18" s="44"/>
      <c r="AD18" s="44"/>
      <c r="AE18" s="44"/>
    </row>
    <row r="19" spans="1:31" ht="24" x14ac:dyDescent="0.55000000000000004">
      <c r="A19" s="48">
        <v>13</v>
      </c>
      <c r="B19" s="49" t="str">
        <f>ลงทะเบียน!C54</f>
        <v>วิทยาลัย</v>
      </c>
      <c r="C19" s="79"/>
      <c r="D19" s="79"/>
      <c r="E19" s="79"/>
      <c r="F19" s="81" t="e">
        <f>ROUND(((C19*(1000/9.81))/'เชิงมิติ (บ่าย)'!X20),2)</f>
        <v>#DIV/0!</v>
      </c>
      <c r="G19" s="81" t="e">
        <f>ROUND(((D19*(1000/9.81))/'เชิงมิติ (บ่าย)'!Y20),2)</f>
        <v>#DIV/0!</v>
      </c>
      <c r="H19" s="81" t="e">
        <f>ROUND(((E19*(1000/9.81))/'เชิงมิติ (บ่าย)'!Z20),2)</f>
        <v>#DIV/0!</v>
      </c>
      <c r="I19" s="51" t="s">
        <v>61</v>
      </c>
      <c r="J19" s="51" t="e">
        <f t="shared" ref="J19" si="4">ROUND((SUM(F19:H19)/3),2)</f>
        <v>#DIV/0!</v>
      </c>
      <c r="K19" s="51" t="e">
        <f t="shared" si="0"/>
        <v>#DIV/0!</v>
      </c>
      <c r="L19" s="51" t="e">
        <f>ROUND((60-(60*((K19-$K$28)/($K$29-$K$28)))),2)</f>
        <v>#DIV/0!</v>
      </c>
      <c r="N19" s="110" t="e">
        <f t="shared" ref="N19" si="5">ROUND(((ABS(F19-$L$4)+ABS(G19-$L$4)+ABS(H19-$L$4))/3),2)</f>
        <v>#DIV/0!</v>
      </c>
      <c r="O19" s="111" t="e">
        <f t="shared" ref="O19" si="6">IF(F19&gt;=$R$5,"ผ่าน","ไม่ผ่าน")</f>
        <v>#DIV/0!</v>
      </c>
      <c r="P19" s="111" t="e">
        <f t="shared" ref="P19" si="7">IF(G19&gt;=$R$5,"ผ่าน","ไม่ผ่าน")</f>
        <v>#DIV/0!</v>
      </c>
      <c r="Q19" s="111" t="e">
        <f t="shared" ref="Q19" si="8">IF(H19&gt;=$R$5,"ผ่าน","ไม่ผ่าน")</f>
        <v>#DIV/0!</v>
      </c>
    </row>
    <row r="20" spans="1:31" ht="24" x14ac:dyDescent="0.55000000000000004">
      <c r="A20" s="48">
        <v>14</v>
      </c>
      <c r="B20" s="49" t="str">
        <f>ลงทะเบียน!C58</f>
        <v>วิทยาลัย</v>
      </c>
      <c r="C20" s="79"/>
      <c r="D20" s="79"/>
      <c r="E20" s="79"/>
      <c r="F20" s="81" t="e">
        <f>ROUND(((C20*(1000/9.81))/'เชิงมิติ (บ่าย)'!X21),2)</f>
        <v>#DIV/0!</v>
      </c>
      <c r="G20" s="81" t="e">
        <f>ROUND(((D20*(1000/9.81))/'เชิงมิติ (บ่าย)'!Y21),2)</f>
        <v>#DIV/0!</v>
      </c>
      <c r="H20" s="81" t="e">
        <f>ROUND(((E20*(1000/9.81))/'เชิงมิติ (บ่าย)'!Z21),2)</f>
        <v>#DIV/0!</v>
      </c>
      <c r="I20" s="51" t="s">
        <v>61</v>
      </c>
      <c r="J20" s="51" t="e">
        <f t="shared" ref="J20:J26" si="9">ROUND((SUM(F20:H20)/3),2)</f>
        <v>#DIV/0!</v>
      </c>
      <c r="K20" s="51" t="e">
        <f t="shared" ref="K20:K26" si="10">ROUND(((N20/$L$4)*100),2)</f>
        <v>#DIV/0!</v>
      </c>
      <c r="L20" s="51" t="e">
        <f t="shared" ref="L20:L26" si="11">ROUND((60-(60*((K20-$K$28)/($K$29-$K$28)))),2)</f>
        <v>#DIV/0!</v>
      </c>
      <c r="N20" s="110" t="e">
        <f t="shared" ref="N20:N26" si="12">ROUND(((ABS(F20-$L$4)+ABS(G20-$L$4)+ABS(H20-$L$4))/3),2)</f>
        <v>#DIV/0!</v>
      </c>
      <c r="O20" s="111" t="e">
        <f t="shared" ref="O20:O26" si="13">IF(F20&gt;=$R$5,"ผ่าน","ไม่ผ่าน")</f>
        <v>#DIV/0!</v>
      </c>
      <c r="P20" s="111" t="e">
        <f t="shared" ref="P20:P26" si="14">IF(G20&gt;=$R$5,"ผ่าน","ไม่ผ่าน")</f>
        <v>#DIV/0!</v>
      </c>
      <c r="Q20" s="111" t="e">
        <f t="shared" ref="Q20:Q26" si="15">IF(H20&gt;=$R$5,"ผ่าน","ไม่ผ่าน")</f>
        <v>#DIV/0!</v>
      </c>
    </row>
    <row r="21" spans="1:31" ht="24" x14ac:dyDescent="0.55000000000000004">
      <c r="A21" s="48">
        <v>15</v>
      </c>
      <c r="B21" s="49" t="str">
        <f>ลงทะเบียน!C62</f>
        <v>วิทยาลัย</v>
      </c>
      <c r="C21" s="79"/>
      <c r="D21" s="79"/>
      <c r="E21" s="79"/>
      <c r="F21" s="81" t="e">
        <f>ROUND(((C21*(1000/9.81))/'เชิงมิติ (บ่าย)'!X22),2)</f>
        <v>#DIV/0!</v>
      </c>
      <c r="G21" s="81" t="e">
        <f>ROUND(((D21*(1000/9.81))/'เชิงมิติ (บ่าย)'!Y22),2)</f>
        <v>#DIV/0!</v>
      </c>
      <c r="H21" s="81" t="e">
        <f>ROUND(((E21*(1000/9.81))/'เชิงมิติ (บ่าย)'!Z22),2)</f>
        <v>#DIV/0!</v>
      </c>
      <c r="I21" s="51" t="s">
        <v>61</v>
      </c>
      <c r="J21" s="51" t="e">
        <f t="shared" si="9"/>
        <v>#DIV/0!</v>
      </c>
      <c r="K21" s="51" t="e">
        <f t="shared" si="10"/>
        <v>#DIV/0!</v>
      </c>
      <c r="L21" s="51" t="e">
        <f t="shared" si="11"/>
        <v>#DIV/0!</v>
      </c>
      <c r="N21" s="110" t="e">
        <f t="shared" si="12"/>
        <v>#DIV/0!</v>
      </c>
      <c r="O21" s="111" t="e">
        <f t="shared" si="13"/>
        <v>#DIV/0!</v>
      </c>
      <c r="P21" s="111" t="e">
        <f t="shared" si="14"/>
        <v>#DIV/0!</v>
      </c>
      <c r="Q21" s="111" t="e">
        <f t="shared" si="15"/>
        <v>#DIV/0!</v>
      </c>
    </row>
    <row r="22" spans="1:31" ht="24" x14ac:dyDescent="0.55000000000000004">
      <c r="A22" s="48">
        <v>16</v>
      </c>
      <c r="B22" s="49" t="str">
        <f>ลงทะเบียน!C66</f>
        <v>วิทยาลัย</v>
      </c>
      <c r="C22" s="79"/>
      <c r="D22" s="79"/>
      <c r="E22" s="79"/>
      <c r="F22" s="81" t="e">
        <f>ROUND(((C22*(1000/9.81))/'เชิงมิติ (บ่าย)'!X23),2)</f>
        <v>#DIV/0!</v>
      </c>
      <c r="G22" s="81" t="e">
        <f>ROUND(((D22*(1000/9.81))/'เชิงมิติ (บ่าย)'!Y23),2)</f>
        <v>#DIV/0!</v>
      </c>
      <c r="H22" s="81" t="e">
        <f>ROUND(((E22*(1000/9.81))/'เชิงมิติ (บ่าย)'!Z23),2)</f>
        <v>#DIV/0!</v>
      </c>
      <c r="I22" s="51" t="s">
        <v>61</v>
      </c>
      <c r="J22" s="51" t="e">
        <f t="shared" si="9"/>
        <v>#DIV/0!</v>
      </c>
      <c r="K22" s="51" t="e">
        <f t="shared" si="10"/>
        <v>#DIV/0!</v>
      </c>
      <c r="L22" s="51" t="e">
        <f t="shared" si="11"/>
        <v>#DIV/0!</v>
      </c>
      <c r="N22" s="110" t="e">
        <f t="shared" si="12"/>
        <v>#DIV/0!</v>
      </c>
      <c r="O22" s="111" t="e">
        <f t="shared" si="13"/>
        <v>#DIV/0!</v>
      </c>
      <c r="P22" s="111" t="e">
        <f t="shared" si="14"/>
        <v>#DIV/0!</v>
      </c>
      <c r="Q22" s="111" t="e">
        <f t="shared" si="15"/>
        <v>#DIV/0!</v>
      </c>
    </row>
    <row r="23" spans="1:31" ht="24" x14ac:dyDescent="0.55000000000000004">
      <c r="A23" s="48">
        <v>17</v>
      </c>
      <c r="B23" s="49" t="str">
        <f>ลงทะเบียน!C70</f>
        <v>วิทยาลัย</v>
      </c>
      <c r="C23" s="79"/>
      <c r="D23" s="79"/>
      <c r="E23" s="79"/>
      <c r="F23" s="81" t="e">
        <f>ROUND(((C23*(1000/9.81))/'เชิงมิติ (บ่าย)'!X24),2)</f>
        <v>#DIV/0!</v>
      </c>
      <c r="G23" s="81" t="e">
        <f>ROUND(((D23*(1000/9.81))/'เชิงมิติ (บ่าย)'!Y24),2)</f>
        <v>#DIV/0!</v>
      </c>
      <c r="H23" s="81" t="e">
        <f>ROUND(((E23*(1000/9.81))/'เชิงมิติ (บ่าย)'!Z24),2)</f>
        <v>#DIV/0!</v>
      </c>
      <c r="I23" s="51" t="s">
        <v>61</v>
      </c>
      <c r="J23" s="51" t="e">
        <f t="shared" si="9"/>
        <v>#DIV/0!</v>
      </c>
      <c r="K23" s="51" t="e">
        <f t="shared" si="10"/>
        <v>#DIV/0!</v>
      </c>
      <c r="L23" s="51" t="e">
        <f t="shared" si="11"/>
        <v>#DIV/0!</v>
      </c>
      <c r="N23" s="110" t="e">
        <f t="shared" si="12"/>
        <v>#DIV/0!</v>
      </c>
      <c r="O23" s="111" t="e">
        <f t="shared" si="13"/>
        <v>#DIV/0!</v>
      </c>
      <c r="P23" s="111" t="e">
        <f t="shared" si="14"/>
        <v>#DIV/0!</v>
      </c>
      <c r="Q23" s="111" t="e">
        <f t="shared" si="15"/>
        <v>#DIV/0!</v>
      </c>
    </row>
    <row r="24" spans="1:31" ht="24" x14ac:dyDescent="0.55000000000000004">
      <c r="A24" s="48">
        <v>18</v>
      </c>
      <c r="B24" s="49" t="str">
        <f>ลงทะเบียน!C74</f>
        <v>วิทยาลัย</v>
      </c>
      <c r="C24" s="79"/>
      <c r="D24" s="79"/>
      <c r="E24" s="79"/>
      <c r="F24" s="81" t="e">
        <f>ROUND(((C24*(1000/9.81))/'เชิงมิติ (บ่าย)'!X25),2)</f>
        <v>#DIV/0!</v>
      </c>
      <c r="G24" s="81" t="e">
        <f>ROUND(((D24*(1000/9.81))/'เชิงมิติ (บ่าย)'!Y25),2)</f>
        <v>#DIV/0!</v>
      </c>
      <c r="H24" s="81" t="e">
        <f>ROUND(((E24*(1000/9.81))/'เชิงมิติ (บ่าย)'!Z25),2)</f>
        <v>#DIV/0!</v>
      </c>
      <c r="I24" s="51" t="s">
        <v>61</v>
      </c>
      <c r="J24" s="51" t="e">
        <f t="shared" si="9"/>
        <v>#DIV/0!</v>
      </c>
      <c r="K24" s="51" t="e">
        <f t="shared" si="10"/>
        <v>#DIV/0!</v>
      </c>
      <c r="L24" s="51" t="e">
        <f t="shared" si="11"/>
        <v>#DIV/0!</v>
      </c>
      <c r="N24" s="110" t="e">
        <f t="shared" si="12"/>
        <v>#DIV/0!</v>
      </c>
      <c r="O24" s="111" t="e">
        <f t="shared" si="13"/>
        <v>#DIV/0!</v>
      </c>
      <c r="P24" s="111" t="e">
        <f t="shared" si="14"/>
        <v>#DIV/0!</v>
      </c>
      <c r="Q24" s="111" t="e">
        <f t="shared" si="15"/>
        <v>#DIV/0!</v>
      </c>
    </row>
    <row r="25" spans="1:31" ht="24" x14ac:dyDescent="0.55000000000000004">
      <c r="A25" s="48">
        <v>19</v>
      </c>
      <c r="B25" s="49" t="str">
        <f>ลงทะเบียน!C78</f>
        <v>วิทยาลัย</v>
      </c>
      <c r="C25" s="79"/>
      <c r="D25" s="79"/>
      <c r="E25" s="79"/>
      <c r="F25" s="81" t="e">
        <f>ROUND(((C25*(1000/9.81))/'เชิงมิติ (บ่าย)'!X26),2)</f>
        <v>#DIV/0!</v>
      </c>
      <c r="G25" s="81" t="e">
        <f>ROUND(((D25*(1000/9.81))/'เชิงมิติ (บ่าย)'!Y26),2)</f>
        <v>#DIV/0!</v>
      </c>
      <c r="H25" s="81" t="e">
        <f>ROUND(((E25*(1000/9.81))/'เชิงมิติ (บ่าย)'!Z26),2)</f>
        <v>#DIV/0!</v>
      </c>
      <c r="I25" s="51" t="s">
        <v>61</v>
      </c>
      <c r="J25" s="51" t="e">
        <f t="shared" si="9"/>
        <v>#DIV/0!</v>
      </c>
      <c r="K25" s="51" t="e">
        <f t="shared" si="10"/>
        <v>#DIV/0!</v>
      </c>
      <c r="L25" s="51" t="e">
        <f t="shared" si="11"/>
        <v>#DIV/0!</v>
      </c>
      <c r="N25" s="110" t="e">
        <f t="shared" si="12"/>
        <v>#DIV/0!</v>
      </c>
      <c r="O25" s="111" t="e">
        <f t="shared" si="13"/>
        <v>#DIV/0!</v>
      </c>
      <c r="P25" s="111" t="e">
        <f t="shared" si="14"/>
        <v>#DIV/0!</v>
      </c>
      <c r="Q25" s="111" t="e">
        <f t="shared" si="15"/>
        <v>#DIV/0!</v>
      </c>
    </row>
    <row r="26" spans="1:31" ht="24" x14ac:dyDescent="0.55000000000000004">
      <c r="A26" s="48">
        <v>20</v>
      </c>
      <c r="B26" s="49" t="str">
        <f>ลงทะเบียน!C82</f>
        <v>วิทยาลัย</v>
      </c>
      <c r="C26" s="79"/>
      <c r="D26" s="79"/>
      <c r="E26" s="79"/>
      <c r="F26" s="81" t="e">
        <f>ROUND(((C26*(1000/9.81))/'เชิงมิติ (บ่าย)'!X27),2)</f>
        <v>#DIV/0!</v>
      </c>
      <c r="G26" s="81" t="e">
        <f>ROUND(((D26*(1000/9.81))/'เชิงมิติ (บ่าย)'!Y27),2)</f>
        <v>#DIV/0!</v>
      </c>
      <c r="H26" s="81" t="e">
        <f>ROUND(((E26*(1000/9.81))/'เชิงมิติ (บ่าย)'!Z27),2)</f>
        <v>#DIV/0!</v>
      </c>
      <c r="I26" s="51" t="s">
        <v>61</v>
      </c>
      <c r="J26" s="51" t="e">
        <f t="shared" si="9"/>
        <v>#DIV/0!</v>
      </c>
      <c r="K26" s="51" t="e">
        <f t="shared" si="10"/>
        <v>#DIV/0!</v>
      </c>
      <c r="L26" s="51" t="e">
        <f t="shared" si="11"/>
        <v>#DIV/0!</v>
      </c>
      <c r="N26" s="110" t="e">
        <f t="shared" si="12"/>
        <v>#DIV/0!</v>
      </c>
      <c r="O26" s="111" t="e">
        <f t="shared" si="13"/>
        <v>#DIV/0!</v>
      </c>
      <c r="P26" s="111" t="e">
        <f t="shared" si="14"/>
        <v>#DIV/0!</v>
      </c>
      <c r="Q26" s="111" t="e">
        <f t="shared" si="15"/>
        <v>#DIV/0!</v>
      </c>
    </row>
    <row r="28" spans="1:31" x14ac:dyDescent="0.5">
      <c r="J28" s="44" t="s">
        <v>65</v>
      </c>
      <c r="K28" s="84" t="e">
        <f>MIN(K7:K26)</f>
        <v>#DIV/0!</v>
      </c>
    </row>
    <row r="29" spans="1:31" ht="24" x14ac:dyDescent="0.55000000000000004">
      <c r="J29" s="85" t="s">
        <v>64</v>
      </c>
      <c r="K29" s="84" t="e">
        <f>MAX(K7:K26)</f>
        <v>#DIV/0!</v>
      </c>
    </row>
  </sheetData>
  <mergeCells count="11">
    <mergeCell ref="O5:Q5"/>
    <mergeCell ref="A1:L1"/>
    <mergeCell ref="A2:L2"/>
    <mergeCell ref="A3:L3"/>
    <mergeCell ref="N4:Q4"/>
    <mergeCell ref="A5:A6"/>
    <mergeCell ref="B5:B6"/>
    <mergeCell ref="C5:E5"/>
    <mergeCell ref="F5:H5"/>
    <mergeCell ref="L5:L6"/>
    <mergeCell ref="N5:N6"/>
  </mergeCells>
  <pageMargins left="0.23622047244094491" right="0.19685039370078741" top="0.19685039370078741" bottom="0.19685039370078741" header="0.51181102362204722" footer="0.51181102362204722"/>
  <pageSetup paperSize="9" scale="79" orientation="landscape" horizontalDpi="4294967293" r:id="rId1"/>
  <headerFooter alignWithMargins="0"/>
  <colBreaks count="1" manualBreakCount="1">
    <brk id="12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6</vt:i4>
      </vt:variant>
    </vt:vector>
  </HeadingPairs>
  <TitlesOfParts>
    <vt:vector size="17" baseType="lpstr">
      <vt:lpstr>ปะหน้า</vt:lpstr>
      <vt:lpstr>ลงทะเบียน</vt:lpstr>
      <vt:lpstr>ส่งงาน</vt:lpstr>
      <vt:lpstr>slump test (ภาคเช้า)</vt:lpstr>
      <vt:lpstr>เชิงมิติ (เช้า)</vt:lpstr>
      <vt:lpstr>กำลังอัด (เช้า) </vt:lpstr>
      <vt:lpstr>slump test (ภาคบ่าย)</vt:lpstr>
      <vt:lpstr>เชิงมิติ (บ่าย)</vt:lpstr>
      <vt:lpstr>กำลังอัด (บ่าย)</vt:lpstr>
      <vt:lpstr>สรุป</vt:lpstr>
      <vt:lpstr>ใบประกาศ</vt:lpstr>
      <vt:lpstr>'กำลังอัด (บ่าย)'!Print_Area</vt:lpstr>
      <vt:lpstr>ปะหน้า!Print_Area</vt:lpstr>
      <vt:lpstr>ลงทะเบียน!Print_Area</vt:lpstr>
      <vt:lpstr>ปะหน้า!Print_Titles</vt:lpstr>
      <vt:lpstr>ลงทะเบียน!Print_Titles</vt:lpstr>
      <vt:lpstr>ส่งงาน!Print_Titles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Windows User</cp:lastModifiedBy>
  <cp:lastPrinted>2018-01-10T10:18:11Z</cp:lastPrinted>
  <dcterms:created xsi:type="dcterms:W3CDTF">2014-10-27T00:38:48Z</dcterms:created>
  <dcterms:modified xsi:type="dcterms:W3CDTF">2018-10-31T00:29:41Z</dcterms:modified>
</cp:coreProperties>
</file>